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394C3F6B-C5CC-49D3-AFFE-C3EAE02E9E14}" xr6:coauthVersionLast="47" xr6:coauthVersionMax="47" xr10:uidLastSave="{00000000-0000-0000-0000-000000000000}"/>
  <bookViews>
    <workbookView xWindow="4580" yWindow="4580" windowWidth="28800" windowHeight="15370" xr2:uid="{00000000-000D-0000-FFFF-FFFF00000000}"/>
  </bookViews>
  <sheets>
    <sheet name="Sheet1" sheetId="1" r:id="rId1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1" l="1"/>
  <c r="B8" i="1"/>
  <c r="B10" i="1" s="1"/>
  <c r="C166" i="1"/>
  <c r="C165" i="1"/>
  <c r="D165" i="1"/>
  <c r="E165" i="1" s="1"/>
  <c r="D166" i="1"/>
  <c r="E166" i="1"/>
  <c r="F166" i="1"/>
  <c r="G166" i="1" s="1"/>
  <c r="H166" i="1" s="1"/>
  <c r="I166" i="1" s="1"/>
  <c r="J166" i="1" s="1"/>
  <c r="K166" i="1" s="1"/>
  <c r="L166" i="1" s="1"/>
  <c r="M166" i="1" s="1"/>
  <c r="N166" i="1" s="1"/>
  <c r="O166" i="1" s="1"/>
  <c r="D167" i="1"/>
  <c r="G25" i="1"/>
  <c r="F25" i="1"/>
  <c r="C167" i="1"/>
  <c r="F26" i="1"/>
  <c r="G26" i="1"/>
  <c r="H26" i="1"/>
  <c r="J26" i="1"/>
  <c r="L26" i="1"/>
  <c r="Q26" i="1"/>
  <c r="B167" i="1"/>
  <c r="H27" i="1"/>
  <c r="I27" i="1"/>
  <c r="E27" i="1"/>
  <c r="B7" i="1"/>
  <c r="B13" i="1"/>
  <c r="B12" i="1"/>
  <c r="B11" i="1"/>
  <c r="C26" i="1"/>
  <c r="C25" i="1" s="1"/>
  <c r="C24" i="1" s="1"/>
  <c r="C23" i="1" s="1"/>
  <c r="C22" i="1" s="1"/>
  <c r="C21" i="1" s="1"/>
  <c r="C20" i="1" s="1"/>
  <c r="C19" i="1" s="1"/>
  <c r="C18" i="1" s="1"/>
  <c r="C17" i="1" s="1"/>
  <c r="C16" i="1" s="1"/>
  <c r="C15" i="1" s="1"/>
  <c r="C14" i="1" s="1"/>
  <c r="C13" i="1" s="1"/>
  <c r="C12" i="1" s="1"/>
  <c r="C11" i="1" s="1"/>
  <c r="C10" i="1" s="1"/>
  <c r="C9" i="1" s="1"/>
  <c r="C8" i="1" s="1"/>
  <c r="C7" i="1" s="1"/>
  <c r="C6" i="1" s="1"/>
  <c r="C5" i="1" s="1"/>
  <c r="C4" i="1" s="1"/>
  <c r="E28" i="1"/>
  <c r="F28" i="1"/>
  <c r="G28" i="1" s="1"/>
  <c r="H28" i="1" s="1"/>
  <c r="I28" i="1" s="1"/>
  <c r="J28" i="1" s="1"/>
  <c r="K28" i="1" s="1"/>
  <c r="L28" i="1" s="1"/>
  <c r="M28" i="1" s="1"/>
  <c r="N28" i="1" s="1"/>
  <c r="O28" i="1" s="1"/>
  <c r="P28" i="1" s="1"/>
  <c r="Q28" i="1" s="1"/>
  <c r="R28" i="1" s="1"/>
  <c r="S28" i="1" s="1"/>
  <c r="T28" i="1" s="1"/>
  <c r="U28" i="1" s="1"/>
  <c r="V28" i="1" s="1"/>
  <c r="W28" i="1" s="1"/>
  <c r="X28" i="1" s="1"/>
  <c r="Y28" i="1" s="1"/>
  <c r="Z28" i="1" s="1"/>
  <c r="AA28" i="1" s="1"/>
  <c r="AB28" i="1" s="1"/>
  <c r="AC28" i="1" s="1"/>
  <c r="AD28" i="1" s="1"/>
  <c r="AE28" i="1" s="1"/>
  <c r="AF28" i="1" s="1"/>
  <c r="AG28" i="1" s="1"/>
  <c r="AH28" i="1" s="1"/>
  <c r="AI28" i="1" s="1"/>
  <c r="P166" i="1" l="1"/>
  <c r="R26" i="1"/>
  <c r="S25" i="1"/>
  <c r="Q25" i="1"/>
  <c r="N27" i="1"/>
  <c r="P27" i="1"/>
  <c r="L27" i="1"/>
  <c r="O25" i="1"/>
  <c r="N25" i="1"/>
  <c r="R25" i="1"/>
  <c r="I26" i="1"/>
  <c r="M27" i="1"/>
  <c r="F27" i="1"/>
  <c r="H25" i="1"/>
  <c r="T25" i="1"/>
  <c r="K26" i="1"/>
  <c r="O27" i="1"/>
  <c r="D27" i="1"/>
  <c r="R24" i="1"/>
  <c r="J25" i="1"/>
  <c r="M26" i="1"/>
  <c r="E26" i="1"/>
  <c r="Q27" i="1"/>
  <c r="M25" i="1"/>
  <c r="P26" i="1"/>
  <c r="S24" i="1"/>
  <c r="K25" i="1"/>
  <c r="N26" i="1"/>
  <c r="R27" i="1"/>
  <c r="H24" i="1"/>
  <c r="T24" i="1"/>
  <c r="L25" i="1"/>
  <c r="O26" i="1"/>
  <c r="G27" i="1"/>
  <c r="B15" i="1"/>
  <c r="E167" i="1"/>
  <c r="F165" i="1"/>
  <c r="P25" i="1"/>
  <c r="K27" i="1"/>
  <c r="J27" i="1"/>
  <c r="I25" i="1"/>
  <c r="G165" i="1" l="1"/>
  <c r="F167" i="1"/>
  <c r="J24" i="1"/>
  <c r="G24" i="1"/>
  <c r="K24" i="1"/>
  <c r="M24" i="1"/>
  <c r="O24" i="1"/>
  <c r="L24" i="1"/>
  <c r="Q24" i="1"/>
  <c r="N24" i="1"/>
  <c r="U24" i="1"/>
  <c r="I24" i="1"/>
  <c r="P24" i="1"/>
  <c r="S26" i="1"/>
  <c r="V23" i="1"/>
  <c r="Q166" i="1"/>
  <c r="R166" i="1" l="1"/>
  <c r="T26" i="1"/>
  <c r="U25" i="1"/>
  <c r="V24" i="1"/>
  <c r="W23" i="1"/>
  <c r="S27" i="1"/>
  <c r="J23" i="1"/>
  <c r="R23" i="1"/>
  <c r="L23" i="1"/>
  <c r="Q23" i="1"/>
  <c r="S23" i="1"/>
  <c r="T23" i="1"/>
  <c r="P23" i="1"/>
  <c r="I23" i="1"/>
  <c r="U23" i="1"/>
  <c r="M23" i="1"/>
  <c r="H23" i="1"/>
  <c r="O23" i="1"/>
  <c r="N23" i="1"/>
  <c r="K23" i="1"/>
  <c r="G167" i="1"/>
  <c r="H165" i="1"/>
  <c r="S22" i="1" l="1"/>
  <c r="P22" i="1"/>
  <c r="L22" i="1"/>
  <c r="J22" i="1"/>
  <c r="R22" i="1"/>
  <c r="V22" i="1"/>
  <c r="U22" i="1"/>
  <c r="T22" i="1"/>
  <c r="Q22" i="1"/>
  <c r="K22" i="1"/>
  <c r="I22" i="1"/>
  <c r="M22" i="1"/>
  <c r="O22" i="1"/>
  <c r="N22" i="1"/>
  <c r="W22" i="1"/>
  <c r="X22" i="1"/>
  <c r="H167" i="1"/>
  <c r="I165" i="1"/>
  <c r="S166" i="1"/>
  <c r="W24" i="1"/>
  <c r="X23" i="1"/>
  <c r="T27" i="1"/>
  <c r="Y22" i="1"/>
  <c r="Z21" i="1"/>
  <c r="V25" i="1"/>
  <c r="U26" i="1"/>
  <c r="T166" i="1" l="1"/>
  <c r="Z22" i="1"/>
  <c r="U27" i="1"/>
  <c r="Y23" i="1"/>
  <c r="W25" i="1"/>
  <c r="AA21" i="1"/>
  <c r="X24" i="1"/>
  <c r="V26" i="1"/>
  <c r="I167" i="1"/>
  <c r="J165" i="1"/>
  <c r="K21" i="1"/>
  <c r="S21" i="1"/>
  <c r="U21" i="1"/>
  <c r="O21" i="1"/>
  <c r="W21" i="1"/>
  <c r="Q21" i="1"/>
  <c r="N21" i="1"/>
  <c r="M21" i="1"/>
  <c r="J21" i="1"/>
  <c r="V21" i="1"/>
  <c r="X21" i="1"/>
  <c r="T21" i="1"/>
  <c r="L21" i="1"/>
  <c r="P21" i="1"/>
  <c r="R21" i="1"/>
  <c r="Y21" i="1"/>
  <c r="T20" i="1" l="1"/>
  <c r="M20" i="1"/>
  <c r="L20" i="1"/>
  <c r="O20" i="1"/>
  <c r="U20" i="1"/>
  <c r="Y20" i="1"/>
  <c r="Q20" i="1"/>
  <c r="R20" i="1"/>
  <c r="X20" i="1"/>
  <c r="P20" i="1"/>
  <c r="K20" i="1"/>
  <c r="S20" i="1"/>
  <c r="N20" i="1"/>
  <c r="W20" i="1"/>
  <c r="V20" i="1"/>
  <c r="Z20" i="1"/>
  <c r="AA20" i="1"/>
  <c r="AB20" i="1"/>
  <c r="K165" i="1"/>
  <c r="J167" i="1"/>
  <c r="U166" i="1"/>
  <c r="Y24" i="1"/>
  <c r="AB21" i="1"/>
  <c r="V27" i="1"/>
  <c r="AA22" i="1"/>
  <c r="X25" i="1"/>
  <c r="W26" i="1"/>
  <c r="AC20" i="1"/>
  <c r="Z23" i="1"/>
  <c r="V166" i="1" l="1"/>
  <c r="X26" i="1"/>
  <c r="AC21" i="1"/>
  <c r="AB22" i="1"/>
  <c r="W27" i="1"/>
  <c r="Z24" i="1"/>
  <c r="AE19" i="1"/>
  <c r="AD20" i="1"/>
  <c r="AF18" i="1"/>
  <c r="AA23" i="1"/>
  <c r="Y25" i="1"/>
  <c r="N19" i="1"/>
  <c r="W19" i="1"/>
  <c r="X19" i="1"/>
  <c r="M19" i="1"/>
  <c r="R19" i="1"/>
  <c r="O19" i="1"/>
  <c r="S19" i="1"/>
  <c r="Q19" i="1"/>
  <c r="V19" i="1"/>
  <c r="L19" i="1"/>
  <c r="Y19" i="1"/>
  <c r="P19" i="1"/>
  <c r="T19" i="1"/>
  <c r="U19" i="1"/>
  <c r="Z19" i="1"/>
  <c r="AA19" i="1"/>
  <c r="AB19" i="1"/>
  <c r="AC19" i="1"/>
  <c r="L165" i="1"/>
  <c r="K167" i="1"/>
  <c r="AD19" i="1"/>
  <c r="N18" i="1" l="1"/>
  <c r="P18" i="1"/>
  <c r="Y18" i="1"/>
  <c r="O18" i="1"/>
  <c r="S18" i="1"/>
  <c r="X18" i="1"/>
  <c r="W18" i="1"/>
  <c r="M18" i="1"/>
  <c r="Q18" i="1"/>
  <c r="T18" i="1"/>
  <c r="AA18" i="1"/>
  <c r="Z18" i="1"/>
  <c r="U18" i="1"/>
  <c r="R18" i="1"/>
  <c r="V18" i="1"/>
  <c r="AB18" i="1"/>
  <c r="AC18" i="1"/>
  <c r="AD18" i="1"/>
  <c r="AE18" i="1"/>
  <c r="M165" i="1"/>
  <c r="L167" i="1"/>
  <c r="W166" i="1"/>
  <c r="AA24" i="1"/>
  <c r="X27" i="1"/>
  <c r="Z25" i="1"/>
  <c r="AD21" i="1"/>
  <c r="AF19" i="1"/>
  <c r="AE20" i="1"/>
  <c r="AG18" i="1"/>
  <c r="Y26" i="1"/>
  <c r="AB23" i="1"/>
  <c r="AC22" i="1"/>
  <c r="X166" i="1" l="1"/>
  <c r="AD22" i="1"/>
  <c r="AF20" i="1"/>
  <c r="AE21" i="1"/>
  <c r="AA25" i="1"/>
  <c r="Y27" i="1"/>
  <c r="AG19" i="1"/>
  <c r="AB24" i="1"/>
  <c r="Z26" i="1"/>
  <c r="AC23" i="1"/>
  <c r="AH18" i="1"/>
  <c r="AI17" i="1"/>
  <c r="O17" i="1"/>
  <c r="R17" i="1"/>
  <c r="U17" i="1"/>
  <c r="P17" i="1"/>
  <c r="N17" i="1"/>
  <c r="S17" i="1"/>
  <c r="V17" i="1"/>
  <c r="Z17" i="1"/>
  <c r="AA17" i="1"/>
  <c r="W17" i="1"/>
  <c r="X17" i="1"/>
  <c r="Q17" i="1"/>
  <c r="Y17" i="1"/>
  <c r="T17" i="1"/>
  <c r="AB17" i="1"/>
  <c r="AC17" i="1"/>
  <c r="AD17" i="1"/>
  <c r="AE17" i="1"/>
  <c r="AF17" i="1"/>
  <c r="AG17" i="1"/>
  <c r="N165" i="1"/>
  <c r="M167" i="1"/>
  <c r="AH17" i="1"/>
  <c r="P16" i="1" l="1"/>
  <c r="AA16" i="1"/>
  <c r="Z16" i="1"/>
  <c r="Q16" i="1"/>
  <c r="O16" i="1"/>
  <c r="W16" i="1"/>
  <c r="S16" i="1"/>
  <c r="X16" i="1"/>
  <c r="V16" i="1"/>
  <c r="Y16" i="1"/>
  <c r="AB16" i="1"/>
  <c r="T16" i="1"/>
  <c r="R16" i="1"/>
  <c r="U16" i="1"/>
  <c r="AC16" i="1"/>
  <c r="AD16" i="1"/>
  <c r="AE16" i="1"/>
  <c r="AF16" i="1"/>
  <c r="AG16" i="1"/>
  <c r="AH16" i="1"/>
  <c r="AI16" i="1"/>
  <c r="O165" i="1"/>
  <c r="N167" i="1"/>
  <c r="AC24" i="1"/>
  <c r="AD23" i="1"/>
  <c r="Y166" i="1"/>
  <c r="AB25" i="1"/>
  <c r="Z27" i="1"/>
  <c r="AG20" i="1"/>
  <c r="AE22" i="1"/>
  <c r="AI18" i="1"/>
  <c r="AA26" i="1"/>
  <c r="AH19" i="1"/>
  <c r="AF21" i="1"/>
  <c r="O167" i="1" l="1"/>
  <c r="P165" i="1"/>
  <c r="Y15" i="1"/>
  <c r="Z15" i="1"/>
  <c r="W15" i="1"/>
  <c r="S15" i="1"/>
  <c r="AA15" i="1"/>
  <c r="V15" i="1"/>
  <c r="R15" i="1"/>
  <c r="X15" i="1"/>
  <c r="P15" i="1"/>
  <c r="AB15" i="1"/>
  <c r="AD15" i="1"/>
  <c r="Q15" i="1"/>
  <c r="T15" i="1"/>
  <c r="AC15" i="1"/>
  <c r="U15" i="1"/>
  <c r="AE15" i="1"/>
  <c r="AF15" i="1"/>
  <c r="AG15" i="1"/>
  <c r="AH15" i="1"/>
  <c r="AI15" i="1"/>
  <c r="Z166" i="1"/>
  <c r="AC25" i="1"/>
  <c r="AB26" i="1"/>
  <c r="AG21" i="1"/>
  <c r="AH20" i="1"/>
  <c r="AI19" i="1"/>
  <c r="AD24" i="1"/>
  <c r="AF22" i="1"/>
  <c r="AE23" i="1"/>
  <c r="AA27" i="1"/>
  <c r="AC26" i="1" l="1"/>
  <c r="AA166" i="1"/>
  <c r="AF23" i="1"/>
  <c r="AB27" i="1"/>
  <c r="AD25" i="1"/>
  <c r="AH21" i="1"/>
  <c r="AG22" i="1"/>
  <c r="AE24" i="1"/>
  <c r="AI20" i="1"/>
  <c r="Q165" i="1"/>
  <c r="P167" i="1"/>
  <c r="Q14" i="1"/>
  <c r="Z14" i="1"/>
  <c r="AB14" i="1"/>
  <c r="V14" i="1"/>
  <c r="Y14" i="1"/>
  <c r="AC14" i="1"/>
  <c r="T14" i="1"/>
  <c r="R14" i="1"/>
  <c r="U14" i="1"/>
  <c r="W14" i="1"/>
  <c r="AA14" i="1"/>
  <c r="AD14" i="1"/>
  <c r="S14" i="1"/>
  <c r="AE14" i="1"/>
  <c r="X14" i="1"/>
  <c r="AF14" i="1"/>
  <c r="AG14" i="1"/>
  <c r="AH14" i="1"/>
  <c r="AI14" i="1"/>
  <c r="W13" i="1" l="1"/>
  <c r="T13" i="1"/>
  <c r="U13" i="1"/>
  <c r="V13" i="1"/>
  <c r="R13" i="1"/>
  <c r="S13" i="1"/>
  <c r="X13" i="1"/>
  <c r="AD13" i="1"/>
  <c r="AE13" i="1"/>
  <c r="Y13" i="1"/>
  <c r="AC13" i="1"/>
  <c r="AA13" i="1"/>
  <c r="Z13" i="1"/>
  <c r="AB13" i="1"/>
  <c r="AF13" i="1"/>
  <c r="AG13" i="1"/>
  <c r="AH13" i="1"/>
  <c r="AI13" i="1"/>
  <c r="R165" i="1"/>
  <c r="Q167" i="1"/>
  <c r="AB166" i="1"/>
  <c r="AD26" i="1"/>
  <c r="AE25" i="1"/>
  <c r="AC27" i="1"/>
  <c r="AH22" i="1"/>
  <c r="AG23" i="1"/>
  <c r="AF24" i="1"/>
  <c r="AI21" i="1"/>
  <c r="AC166" i="1" l="1"/>
  <c r="AE26" i="1"/>
  <c r="AI22" i="1"/>
  <c r="AH23" i="1"/>
  <c r="AF25" i="1"/>
  <c r="AD27" i="1"/>
  <c r="AG24" i="1"/>
  <c r="Y12" i="1"/>
  <c r="AB12" i="1"/>
  <c r="AD12" i="1"/>
  <c r="AE12" i="1"/>
  <c r="AA12" i="1"/>
  <c r="S12" i="1"/>
  <c r="Z12" i="1"/>
  <c r="AC12" i="1"/>
  <c r="V12" i="1"/>
  <c r="AF12" i="1"/>
  <c r="X12" i="1"/>
  <c r="T12" i="1"/>
  <c r="W12" i="1"/>
  <c r="U12" i="1"/>
  <c r="AG12" i="1"/>
  <c r="AH12" i="1"/>
  <c r="AI12" i="1"/>
  <c r="R167" i="1"/>
  <c r="S165" i="1"/>
  <c r="S167" i="1" l="1"/>
  <c r="T165" i="1"/>
  <c r="T11" i="1"/>
  <c r="W11" i="1"/>
  <c r="V11" i="1"/>
  <c r="X11" i="1"/>
  <c r="Y11" i="1"/>
  <c r="AF11" i="1"/>
  <c r="U11" i="1"/>
  <c r="AB11" i="1"/>
  <c r="AC11" i="1"/>
  <c r="AG11" i="1"/>
  <c r="Z11" i="1"/>
  <c r="AD11" i="1"/>
  <c r="AE11" i="1"/>
  <c r="AA11" i="1"/>
  <c r="AH11" i="1"/>
  <c r="AI11" i="1"/>
  <c r="AF26" i="1"/>
  <c r="AI23" i="1"/>
  <c r="AH24" i="1"/>
  <c r="AD166" i="1"/>
  <c r="AG25" i="1"/>
  <c r="AE27" i="1"/>
  <c r="AE166" i="1" l="1"/>
  <c r="AI24" i="1"/>
  <c r="AF27" i="1"/>
  <c r="AH25" i="1"/>
  <c r="AG26" i="1"/>
  <c r="T167" i="1"/>
  <c r="U165" i="1"/>
  <c r="AH10" i="1"/>
  <c r="AD10" i="1"/>
  <c r="U10" i="1"/>
  <c r="AE10" i="1"/>
  <c r="AF10" i="1"/>
  <c r="X10" i="1"/>
  <c r="Z10" i="1"/>
  <c r="W10" i="1"/>
  <c r="AI10" i="1"/>
  <c r="V10" i="1"/>
  <c r="AC10" i="1"/>
  <c r="AB10" i="1"/>
  <c r="AG10" i="1"/>
  <c r="AA10" i="1"/>
  <c r="Y10" i="1"/>
  <c r="U167" i="1" l="1"/>
  <c r="V165" i="1"/>
  <c r="AH9" i="1"/>
  <c r="AG9" i="1"/>
  <c r="W9" i="1"/>
  <c r="X9" i="1"/>
  <c r="V9" i="1"/>
  <c r="AC9" i="1"/>
  <c r="AI9" i="1"/>
  <c r="AB9" i="1"/>
  <c r="AE9" i="1"/>
  <c r="Z9" i="1"/>
  <c r="Y9" i="1"/>
  <c r="AD9" i="1"/>
  <c r="AF9" i="1"/>
  <c r="AA9" i="1"/>
  <c r="AF166" i="1"/>
  <c r="AG27" i="1"/>
  <c r="AH26" i="1"/>
  <c r="AI25" i="1"/>
  <c r="AG166" i="1" l="1"/>
  <c r="AI27" i="1" s="1"/>
  <c r="AH27" i="1"/>
  <c r="AI26" i="1"/>
  <c r="W165" i="1"/>
  <c r="V167" i="1"/>
  <c r="W8" i="1"/>
  <c r="Z8" i="1"/>
  <c r="AF8" i="1"/>
  <c r="AI8" i="1"/>
  <c r="AD8" i="1"/>
  <c r="Y8" i="1"/>
  <c r="AH8" i="1"/>
  <c r="AG8" i="1"/>
  <c r="AA8" i="1"/>
  <c r="X8" i="1"/>
  <c r="AB8" i="1"/>
  <c r="AE8" i="1"/>
  <c r="AC8" i="1"/>
  <c r="X165" i="1" l="1"/>
  <c r="W167" i="1"/>
  <c r="AB7" i="1"/>
  <c r="AC7" i="1"/>
  <c r="Y7" i="1"/>
  <c r="X7" i="1"/>
  <c r="AA7" i="1"/>
  <c r="AE7" i="1"/>
  <c r="AG7" i="1"/>
  <c r="AD7" i="1"/>
  <c r="AH7" i="1"/>
  <c r="AF7" i="1"/>
  <c r="Z7" i="1"/>
  <c r="AI7" i="1"/>
  <c r="AD6" i="1" l="1"/>
  <c r="AG6" i="1"/>
  <c r="AE6" i="1"/>
  <c r="AF6" i="1"/>
  <c r="AI6" i="1"/>
  <c r="AA6" i="1"/>
  <c r="AC6" i="1"/>
  <c r="AH6" i="1"/>
  <c r="AB6" i="1"/>
  <c r="Z6" i="1"/>
  <c r="Y6" i="1"/>
  <c r="Y165" i="1"/>
  <c r="X167" i="1"/>
  <c r="Z165" i="1" l="1"/>
  <c r="Y167" i="1"/>
  <c r="AC5" i="1"/>
  <c r="AF5" i="1"/>
  <c r="AD5" i="1"/>
  <c r="AH5" i="1"/>
  <c r="AG5" i="1"/>
  <c r="AI5" i="1"/>
  <c r="AB5" i="1"/>
  <c r="Z5" i="1"/>
  <c r="AE5" i="1"/>
  <c r="AA5" i="1"/>
  <c r="AE4" i="1" l="1"/>
  <c r="AF4" i="1"/>
  <c r="AH4" i="1"/>
  <c r="AA4" i="1"/>
  <c r="AG4" i="1"/>
  <c r="AC4" i="1"/>
  <c r="AI4" i="1"/>
  <c r="AB4" i="1"/>
  <c r="AD4" i="1"/>
  <c r="AA165" i="1"/>
  <c r="Z167" i="1"/>
  <c r="AD3" i="1" l="1"/>
  <c r="AE3" i="1"/>
  <c r="AG3" i="1"/>
  <c r="AF3" i="1"/>
  <c r="AI3" i="1"/>
  <c r="AH3" i="1"/>
  <c r="AC3" i="1"/>
  <c r="AB3" i="1"/>
  <c r="AA167" i="1"/>
  <c r="AB165" i="1"/>
  <c r="AC165" i="1" l="1"/>
  <c r="AB167" i="1"/>
  <c r="AF2" i="1"/>
  <c r="AC2" i="1"/>
  <c r="AD2" i="1"/>
  <c r="AI2" i="1"/>
  <c r="AG2" i="1"/>
  <c r="AH2" i="1"/>
  <c r="AE2" i="1"/>
  <c r="AD165" i="1" l="1"/>
  <c r="AC167" i="1"/>
  <c r="AD167" i="1" l="1"/>
  <c r="AE165" i="1"/>
  <c r="AE167" i="1" l="1"/>
  <c r="AF165" i="1"/>
  <c r="AG165" i="1" l="1"/>
  <c r="AG167" i="1" s="1"/>
  <c r="AF167" i="1"/>
</calcChain>
</file>

<file path=xl/sharedStrings.xml><?xml version="1.0" encoding="utf-8"?>
<sst xmlns="http://schemas.openxmlformats.org/spreadsheetml/2006/main" count="34" uniqueCount="30">
  <si>
    <t>Annual expenses</t>
  </si>
  <si>
    <t>Current savings</t>
  </si>
  <si>
    <t>Annual after tax income</t>
  </si>
  <si>
    <t>Inflation rate</t>
  </si>
  <si>
    <t>Savings rate</t>
  </si>
  <si>
    <t>After tax income (thousand)</t>
  </si>
  <si>
    <t>Years until financial independence</t>
  </si>
  <si>
    <t>Assumptions</t>
  </si>
  <si>
    <t>Investment returns</t>
  </si>
  <si>
    <t>Investment returns after inflation</t>
  </si>
  <si>
    <t>Financial independence number</t>
  </si>
  <si>
    <t>Safe withdrawal rate</t>
  </si>
  <si>
    <t>Savings</t>
  </si>
  <si>
    <t>Inflation rate expressed in decimal</t>
  </si>
  <si>
    <t>Investment returns expressed in decimal</t>
  </si>
  <si>
    <t>Annual savings</t>
  </si>
  <si>
    <t>Expenses</t>
  </si>
  <si>
    <t>FI number</t>
  </si>
  <si>
    <t xml:space="preserve"> </t>
  </si>
  <si>
    <t>Calculations - do not touch</t>
  </si>
  <si>
    <t>Greater than your current FI number</t>
  </si>
  <si>
    <t>Less than your current FI number</t>
  </si>
  <si>
    <t>Your current FI number</t>
  </si>
  <si>
    <t>4% withdrawal rate upon reaching FI</t>
  </si>
  <si>
    <t>Expenses not increasing with inflation</t>
  </si>
  <si>
    <t>Income also not increasing with inflation</t>
  </si>
  <si>
    <t>Annual spend (thousand)</t>
  </si>
  <si>
    <t>Will never reach FI</t>
  </si>
  <si>
    <t>Click on the logo above for personalised,</t>
  </si>
  <si>
    <t>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</si>
</sst>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;[Red]\-&quot;$&quot;#,##0"/>
    <numFmt numFmtId="8" formatCode="&quot;$&quot;#,##0.00;[Red]\-&quot;$&quot;#,##0.00"/>
    <numFmt numFmtId="164" formatCode="&quot;$&quot;#,##0"/>
    <numFmt numFmtId="165" formatCode="\(000\)"/>
    <numFmt numFmtId="166" formatCode="0.000"/>
    <numFmt numFmtId="167" formatCode="0.0"/>
    <numFmt numFmtId="168" formatCode="0.0\ &quot;years&quot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FF66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165" fontId="0" fillId="0" borderId="0" xfId="0" applyNumberFormat="1" applyAlignment="1">
      <alignment horizontal="center"/>
    </xf>
    <xf numFmtId="166" fontId="0" fillId="0" borderId="0" xfId="0" applyNumberFormat="1"/>
    <xf numFmtId="167" fontId="0" fillId="0" borderId="0" xfId="0" applyNumberFormat="1"/>
    <xf numFmtId="0" fontId="5" fillId="5" borderId="0" xfId="0" applyFont="1" applyFill="1"/>
    <xf numFmtId="0" fontId="6" fillId="6" borderId="0" xfId="0" applyFont="1" applyFill="1"/>
    <xf numFmtId="0" fontId="1" fillId="0" borderId="0" xfId="0" applyFont="1"/>
    <xf numFmtId="0" fontId="7" fillId="7" borderId="0" xfId="0" applyFont="1" applyFill="1"/>
    <xf numFmtId="0" fontId="0" fillId="8" borderId="0" xfId="0" applyFill="1"/>
    <xf numFmtId="0" fontId="1" fillId="0" borderId="0" xfId="0" applyFont="1" applyAlignment="1" applyProtection="1">
      <alignment horizontal="center" wrapText="1"/>
      <protection hidden="1"/>
    </xf>
    <xf numFmtId="6" fontId="0" fillId="0" borderId="0" xfId="0" applyNumberFormat="1" applyAlignment="1" applyProtection="1">
      <alignment horizontal="center"/>
      <protection hidden="1"/>
    </xf>
    <xf numFmtId="0" fontId="0" fillId="3" borderId="4" xfId="0" applyFill="1" applyBorder="1" applyAlignment="1" applyProtection="1">
      <alignment horizontal="center"/>
      <protection hidden="1"/>
    </xf>
    <xf numFmtId="0" fontId="0" fillId="3" borderId="5" xfId="0" applyFill="1" applyBorder="1" applyAlignment="1" applyProtection="1">
      <alignment horizontal="center"/>
      <protection hidden="1"/>
    </xf>
    <xf numFmtId="167" fontId="0" fillId="0" borderId="5" xfId="0" applyNumberFormat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0" fillId="3" borderId="1" xfId="0" applyFill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3" fillId="4" borderId="0" xfId="0" applyNumberFormat="1" applyFont="1" applyFill="1" applyAlignment="1" applyProtection="1">
      <alignment horizontal="center"/>
      <protection hidden="1"/>
    </xf>
    <xf numFmtId="167" fontId="0" fillId="0" borderId="3" xfId="0" applyNumberForma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6" fontId="3" fillId="4" borderId="0" xfId="0" applyNumberFormat="1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0" fontId="3" fillId="4" borderId="0" xfId="0" applyFont="1" applyFill="1" applyProtection="1"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2" fontId="0" fillId="0" borderId="0" xfId="0" applyNumberFormat="1" applyAlignment="1" applyProtection="1">
      <alignment horizontal="center"/>
      <protection hidden="1"/>
    </xf>
    <xf numFmtId="2" fontId="3" fillId="0" borderId="0" xfId="0" applyNumberFormat="1" applyFont="1" applyAlignment="1" applyProtection="1">
      <alignment horizontal="center"/>
      <protection hidden="1"/>
    </xf>
    <xf numFmtId="168" fontId="0" fillId="0" borderId="0" xfId="0" applyNumberFormat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164" fontId="2" fillId="2" borderId="0" xfId="0" applyNumberFormat="1" applyFont="1" applyFill="1" applyAlignment="1" applyProtection="1">
      <alignment horizontal="center"/>
      <protection locked="0"/>
    </xf>
    <xf numFmtId="9" fontId="2" fillId="2" borderId="0" xfId="0" applyNumberFormat="1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8" fontId="1" fillId="0" borderId="0" xfId="0" applyNumberFormat="1" applyFont="1" applyAlignment="1" applyProtection="1">
      <alignment horizontal="center"/>
      <protection hidden="1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70C0"/>
      </font>
      <fill>
        <patternFill>
          <bgColor theme="8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6600"/>
      <color rgb="FFFF9999"/>
      <color rgb="FFFF9966"/>
      <color rgb="FFFFFF99"/>
      <color rgb="FFCC9900"/>
      <color rgb="FFCC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28</xdr:row>
      <xdr:rowOff>177800</xdr:rowOff>
    </xdr:from>
    <xdr:to>
      <xdr:col>0</xdr:col>
      <xdr:colOff>2515220</xdr:colOff>
      <xdr:row>32</xdr:row>
      <xdr:rowOff>109192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534E1B-AAC0-413E-9266-42BD99D22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0" y="560070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75"/>
  <sheetViews>
    <sheetView tabSelected="1" workbookViewId="0">
      <selection activeCell="B23" sqref="B23"/>
    </sheetView>
  </sheetViews>
  <sheetFormatPr defaultRowHeight="14.5" x14ac:dyDescent="0.35"/>
  <cols>
    <col min="1" max="1" width="38.1796875" bestFit="1" customWidth="1"/>
    <col min="2" max="2" width="10.7265625" customWidth="1"/>
    <col min="3" max="3" width="13.81640625" customWidth="1"/>
    <col min="4" max="36" width="4.7265625" customWidth="1"/>
  </cols>
  <sheetData>
    <row r="1" spans="1:46" ht="34.15" customHeight="1" thickBot="1" x14ac:dyDescent="0.4">
      <c r="B1" s="3"/>
      <c r="C1" s="11" t="s">
        <v>26</v>
      </c>
      <c r="D1" s="37" t="s">
        <v>6</v>
      </c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</row>
    <row r="2" spans="1:46" x14ac:dyDescent="0.35">
      <c r="A2" s="32" t="s">
        <v>1</v>
      </c>
      <c r="B2" s="33">
        <v>0</v>
      </c>
      <c r="C2" s="12">
        <v>140</v>
      </c>
      <c r="D2" s="13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5">
        <f>NPER($B$10,-B$166,-$B$2,($AA167-$B$2),1)</f>
        <v>84.890181975815523</v>
      </c>
      <c r="AD2" s="15">
        <f t="shared" ref="AD2:AI2" si="0">NPER($B$10,-C$166,-$B$2,($AA167-$B$2),1)</f>
        <v>68.114330173644646</v>
      </c>
      <c r="AE2" s="15">
        <f t="shared" si="0"/>
        <v>58.6429341174887</v>
      </c>
      <c r="AF2" s="15">
        <f t="shared" si="0"/>
        <v>52.146129063093923</v>
      </c>
      <c r="AG2" s="15">
        <f t="shared" si="0"/>
        <v>47.268167794138101</v>
      </c>
      <c r="AH2" s="15">
        <f t="shared" si="0"/>
        <v>43.406002390595887</v>
      </c>
      <c r="AI2" s="15">
        <f t="shared" si="0"/>
        <v>40.238568910314669</v>
      </c>
    </row>
    <row r="3" spans="1:46" x14ac:dyDescent="0.35">
      <c r="A3" s="32" t="s">
        <v>0</v>
      </c>
      <c r="B3" s="33">
        <v>50000</v>
      </c>
      <c r="C3" s="12">
        <v>135</v>
      </c>
      <c r="D3" s="16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8">
        <f>NPER($B$10,-B$166,-$B$2,($Z167-$B$2),1)</f>
        <v>83.996722245665921</v>
      </c>
      <c r="AC3" s="18">
        <f t="shared" ref="AC3:AI3" si="1">NPER($B$10,-C$166,-$B$2,($Z167-$B$2),1)</f>
        <v>67.252289591052858</v>
      </c>
      <c r="AD3" s="18">
        <f t="shared" si="1"/>
        <v>57.810177807044987</v>
      </c>
      <c r="AE3" s="18">
        <f t="shared" si="1"/>
        <v>51.34073260880799</v>
      </c>
      <c r="AF3" s="18">
        <f t="shared" si="1"/>
        <v>46.488390454227044</v>
      </c>
      <c r="AG3" s="18">
        <f t="shared" si="1"/>
        <v>42.650264442373135</v>
      </c>
      <c r="AH3" s="18">
        <f t="shared" si="1"/>
        <v>39.505432383790144</v>
      </c>
      <c r="AI3" s="18">
        <f t="shared" si="1"/>
        <v>36.862846303999007</v>
      </c>
    </row>
    <row r="4" spans="1:46" x14ac:dyDescent="0.35">
      <c r="A4" s="32" t="s">
        <v>2</v>
      </c>
      <c r="B4" s="33">
        <v>100000</v>
      </c>
      <c r="C4" s="19">
        <f t="shared" ref="C4:C25" si="2">C5+5</f>
        <v>130</v>
      </c>
      <c r="D4" s="16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8">
        <f>NPER($B$10,-B$166,-$B$2,($Y167-$B$2),1)</f>
        <v>83.070813253402036</v>
      </c>
      <c r="AB4" s="18">
        <f t="shared" ref="AB4:AI4" si="3">NPER($B$10,-C$166,-$B$2,($Y167-$B$2),1)</f>
        <v>66.360080584782395</v>
      </c>
      <c r="AC4" s="18">
        <f t="shared" si="3"/>
        <v>56.949301578934318</v>
      </c>
      <c r="AD4" s="18">
        <f t="shared" si="3"/>
        <v>50.5090629312243</v>
      </c>
      <c r="AE4" s="18">
        <f t="shared" si="3"/>
        <v>45.684010441767057</v>
      </c>
      <c r="AF4" s="18">
        <f t="shared" si="3"/>
        <v>41.871439941415176</v>
      </c>
      <c r="AG4" s="18">
        <f t="shared" si="3"/>
        <v>38.750589460336208</v>
      </c>
      <c r="AH4" s="18">
        <f t="shared" si="3"/>
        <v>36.130552094973524</v>
      </c>
      <c r="AI4" s="18">
        <f t="shared" si="3"/>
        <v>33.888622628697469</v>
      </c>
      <c r="AK4" s="4"/>
      <c r="AM4" s="4"/>
      <c r="AN4" s="4"/>
      <c r="AO4" s="4"/>
      <c r="AP4" s="4"/>
      <c r="AQ4" s="4"/>
      <c r="AR4" s="4"/>
      <c r="AS4" s="4"/>
      <c r="AT4" s="4"/>
    </row>
    <row r="5" spans="1:46" x14ac:dyDescent="0.35">
      <c r="A5" s="32" t="s">
        <v>3</v>
      </c>
      <c r="B5" s="34">
        <v>0.02</v>
      </c>
      <c r="C5" s="19">
        <f t="shared" si="2"/>
        <v>125</v>
      </c>
      <c r="D5" s="16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8">
        <f>NPER($B$10,-B$166,-$B$2,($X167-$B$2),1)</f>
        <v>82.110008851729845</v>
      </c>
      <c r="AA5" s="18">
        <f t="shared" ref="AA5:AI5" si="4">NPER($B$10,-C$166,-$B$2,($X167-$B$2),1)</f>
        <v>65.43551475723568</v>
      </c>
      <c r="AB5" s="18">
        <f t="shared" si="4"/>
        <v>56.058339799390609</v>
      </c>
      <c r="AC5" s="18">
        <f t="shared" si="4"/>
        <v>49.649347916162753</v>
      </c>
      <c r="AD5" s="18">
        <f t="shared" si="4"/>
        <v>44.853424564674526</v>
      </c>
      <c r="AE5" s="18">
        <f t="shared" si="4"/>
        <v>41.068073808224234</v>
      </c>
      <c r="AF5" s="18">
        <f t="shared" si="4"/>
        <v>37.972715472374126</v>
      </c>
      <c r="AG5" s="18">
        <f t="shared" si="4"/>
        <v>35.37660207867593</v>
      </c>
      <c r="AH5" s="18">
        <f t="shared" si="4"/>
        <v>33.157168803743545</v>
      </c>
      <c r="AI5" s="18">
        <f t="shared" si="4"/>
        <v>31.231099985491269</v>
      </c>
      <c r="AK5" s="4"/>
      <c r="AM5" s="4"/>
      <c r="AN5" s="4"/>
      <c r="AO5" s="4"/>
      <c r="AP5" s="4"/>
      <c r="AQ5" s="4"/>
      <c r="AR5" s="4"/>
      <c r="AS5" s="4"/>
      <c r="AT5" s="4"/>
    </row>
    <row r="6" spans="1:46" x14ac:dyDescent="0.35">
      <c r="A6" s="32" t="s">
        <v>8</v>
      </c>
      <c r="B6" s="34">
        <v>0.06</v>
      </c>
      <c r="C6" s="19">
        <f t="shared" si="2"/>
        <v>120</v>
      </c>
      <c r="D6" s="16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8">
        <f>NPER($B$10,-B$166,-$B$2,($W167-$B$2),1)</f>
        <v>81.111575423060927</v>
      </c>
      <c r="Z6" s="18">
        <f t="shared" ref="Z6:AI6" si="5">NPER($B$10,-C$166,-$B$2,($W167-$B$2),1)</f>
        <v>64.476156602819401</v>
      </c>
      <c r="AA6" s="18">
        <f t="shared" si="5"/>
        <v>55.135113244871917</v>
      </c>
      <c r="AB6" s="18">
        <f t="shared" si="5"/>
        <v>48.759629880842013</v>
      </c>
      <c r="AC6" s="18">
        <f t="shared" si="5"/>
        <v>43.994867633927576</v>
      </c>
      <c r="AD6" s="18">
        <f t="shared" si="5"/>
        <v>40.238568910314669</v>
      </c>
      <c r="AE6" s="18">
        <f t="shared" si="5"/>
        <v>37.170360665574677</v>
      </c>
      <c r="AF6" s="18">
        <f t="shared" si="5"/>
        <v>34.59967628625958</v>
      </c>
      <c r="AG6" s="18">
        <f t="shared" si="5"/>
        <v>32.404109584496858</v>
      </c>
      <c r="AH6" s="18">
        <f t="shared" si="5"/>
        <v>30.500484617831166</v>
      </c>
      <c r="AI6" s="18">
        <f t="shared" si="5"/>
        <v>28.829795505404476</v>
      </c>
    </row>
    <row r="7" spans="1:46" x14ac:dyDescent="0.35">
      <c r="A7" s="24" t="s">
        <v>15</v>
      </c>
      <c r="B7" s="19">
        <f>B4-B3</f>
        <v>50000</v>
      </c>
      <c r="C7" s="19">
        <f t="shared" si="2"/>
        <v>115</v>
      </c>
      <c r="D7" s="16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8">
        <f>NPER($B$10,-B$166,-$B$2,($V167-$B$2),1)</f>
        <v>80.072444992015178</v>
      </c>
      <c r="Y7" s="18">
        <f t="shared" ref="Y7:AI7" si="6">NPER($B$10,-C$166,-$B$2,($V167-$B$2),1)</f>
        <v>63.479284844242997</v>
      </c>
      <c r="Z7" s="18">
        <f t="shared" si="6"/>
        <v>54.177196989827458</v>
      </c>
      <c r="AA7" s="18">
        <f t="shared" si="6"/>
        <v>47.837738724553311</v>
      </c>
      <c r="AB7" s="18">
        <f t="shared" si="6"/>
        <v>43.106389874892933</v>
      </c>
      <c r="AC7" s="18">
        <f t="shared" si="6"/>
        <v>39.381166947776904</v>
      </c>
      <c r="AD7" s="18">
        <f t="shared" si="6"/>
        <v>36.341933936543008</v>
      </c>
      <c r="AE7" s="18">
        <f t="shared" si="6"/>
        <v>33.798330262604665</v>
      </c>
      <c r="AF7" s="18">
        <f t="shared" si="6"/>
        <v>31.628129678641702</v>
      </c>
      <c r="AG7" s="18">
        <f t="shared" si="6"/>
        <v>29.748314093001486</v>
      </c>
      <c r="AH7" s="18">
        <f t="shared" si="6"/>
        <v>28.100016674879679</v>
      </c>
      <c r="AI7" s="18">
        <f t="shared" si="6"/>
        <v>26.640050893941545</v>
      </c>
    </row>
    <row r="8" spans="1:46" x14ac:dyDescent="0.35">
      <c r="A8" s="26" t="s">
        <v>13</v>
      </c>
      <c r="B8" s="27">
        <f>B5</f>
        <v>0.02</v>
      </c>
      <c r="C8" s="19">
        <f t="shared" si="2"/>
        <v>110</v>
      </c>
      <c r="D8" s="16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8">
        <f>NPER($B$10,-B$166,-$B$2,($U167-$B$2),1)</f>
        <v>78.989158370650884</v>
      </c>
      <c r="X8" s="18">
        <f t="shared" ref="X8:AI8" si="7">NPER($B$10,-C$166,-$B$2,($U167-$B$2),1)</f>
        <v>62.441845898013753</v>
      </c>
      <c r="Y8" s="18">
        <f t="shared" si="7"/>
        <v>53.1818820230733</v>
      </c>
      <c r="Z8" s="18">
        <f t="shared" si="7"/>
        <v>46.881260040576109</v>
      </c>
      <c r="AA8" s="18">
        <f t="shared" si="7"/>
        <v>42.185830258829562</v>
      </c>
      <c r="AB8" s="18">
        <f t="shared" si="7"/>
        <v>38.493926011577223</v>
      </c>
      <c r="AC8" s="18">
        <f t="shared" si="7"/>
        <v>35.485683838670226</v>
      </c>
      <c r="AD8" s="18">
        <f t="shared" si="7"/>
        <v>32.970978903091797</v>
      </c>
      <c r="AE8" s="18">
        <f t="shared" si="7"/>
        <v>30.827789904466595</v>
      </c>
      <c r="AF8" s="18">
        <f t="shared" si="7"/>
        <v>28.973277773147423</v>
      </c>
      <c r="AG8" s="18">
        <f t="shared" si="7"/>
        <v>27.34873274926947</v>
      </c>
      <c r="AH8" s="18">
        <f t="shared" si="7"/>
        <v>25.91110668698251</v>
      </c>
      <c r="AI8" s="18">
        <f t="shared" si="7"/>
        <v>24.627952167369983</v>
      </c>
    </row>
    <row r="9" spans="1:46" x14ac:dyDescent="0.35">
      <c r="A9" s="26" t="s">
        <v>14</v>
      </c>
      <c r="B9" s="27">
        <f>B6</f>
        <v>0.06</v>
      </c>
      <c r="C9" s="19">
        <f t="shared" si="2"/>
        <v>105</v>
      </c>
      <c r="D9" s="16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8">
        <f>NPER($B$10,-B$166,-$B$2,($T167-$B$2),1)</f>
        <v>77.857795680493766</v>
      </c>
      <c r="W9" s="18">
        <f t="shared" ref="W9:AI9" si="8">NPER($B$10,-C$166,-$B$2,($T167-$B$2),1)</f>
        <v>61.360397464504764</v>
      </c>
      <c r="X9" s="18">
        <f t="shared" si="8"/>
        <v>52.146129063093923</v>
      </c>
      <c r="Y9" s="18">
        <f t="shared" si="8"/>
        <v>45.887497010198956</v>
      </c>
      <c r="Z9" s="18">
        <f t="shared" si="8"/>
        <v>41.230784837077287</v>
      </c>
      <c r="AA9" s="18">
        <f t="shared" si="8"/>
        <v>37.574694094431074</v>
      </c>
      <c r="AB9" s="18">
        <f t="shared" si="8"/>
        <v>34.59967628625958</v>
      </c>
      <c r="AC9" s="18">
        <f t="shared" si="8"/>
        <v>32.115877578833647</v>
      </c>
      <c r="AD9" s="18">
        <f t="shared" si="8"/>
        <v>30.001511126002654</v>
      </c>
      <c r="AE9" s="18">
        <f t="shared" si="8"/>
        <v>28.173941724321569</v>
      </c>
      <c r="AF9" s="18">
        <f t="shared" si="8"/>
        <v>26.574637723239874</v>
      </c>
      <c r="AG9" s="18">
        <f t="shared" si="8"/>
        <v>25.160707272795531</v>
      </c>
      <c r="AH9" s="18">
        <f t="shared" si="8"/>
        <v>23.899840676966015</v>
      </c>
      <c r="AI9" s="18">
        <f t="shared" si="8"/>
        <v>22.767137466047263</v>
      </c>
    </row>
    <row r="10" spans="1:46" x14ac:dyDescent="0.35">
      <c r="A10" s="28" t="s">
        <v>9</v>
      </c>
      <c r="B10" s="29">
        <f>B9-B8</f>
        <v>3.9999999999999994E-2</v>
      </c>
      <c r="C10" s="19">
        <f t="shared" si="2"/>
        <v>100</v>
      </c>
      <c r="D10" s="16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8">
        <f>NPER($B$10,-B$166,-$B$2,($S167-$B$2),1)</f>
        <v>76.673890731245805</v>
      </c>
      <c r="V10" s="18">
        <f t="shared" ref="V10:AI10" si="9">NPER($B$10,-C$166,-$B$2,($S167-$B$2),1)</f>
        <v>60.231039615811525</v>
      </c>
      <c r="W10" s="18">
        <f t="shared" si="9"/>
        <v>51.066512588775289</v>
      </c>
      <c r="X10" s="18">
        <f t="shared" si="9"/>
        <v>44.853424564674526</v>
      </c>
      <c r="Y10" s="18">
        <f t="shared" si="9"/>
        <v>40.238568910314669</v>
      </c>
      <c r="Z10" s="18">
        <f t="shared" si="9"/>
        <v>36.62107764540702</v>
      </c>
      <c r="AA10" s="18">
        <f t="shared" si="9"/>
        <v>33.681768243322871</v>
      </c>
      <c r="AB10" s="18">
        <f t="shared" si="9"/>
        <v>31.231099985491269</v>
      </c>
      <c r="AC10" s="18">
        <f t="shared" si="9"/>
        <v>29.147555496735567</v>
      </c>
      <c r="AD10" s="18">
        <f t="shared" si="9"/>
        <v>27.34873274926947</v>
      </c>
      <c r="AE10" s="18">
        <f t="shared" si="9"/>
        <v>25.776302885119097</v>
      </c>
      <c r="AF10" s="18">
        <f t="shared" si="9"/>
        <v>24.387551256756588</v>
      </c>
      <c r="AG10" s="18">
        <f t="shared" si="9"/>
        <v>23.150323693772521</v>
      </c>
      <c r="AH10" s="18">
        <f t="shared" si="9"/>
        <v>22.039856791716574</v>
      </c>
      <c r="AI10" s="18">
        <f t="shared" si="9"/>
        <v>21.036708852742137</v>
      </c>
    </row>
    <row r="11" spans="1:46" x14ac:dyDescent="0.35">
      <c r="A11" s="28" t="s">
        <v>0</v>
      </c>
      <c r="B11" s="30">
        <f>1-B12</f>
        <v>0.5</v>
      </c>
      <c r="C11" s="19">
        <f t="shared" si="2"/>
        <v>95</v>
      </c>
      <c r="D11" s="16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8">
        <f>NPER($B$10,-B$166,-$B$2,($R167-$B$2),1)</f>
        <v>75.43232453476854</v>
      </c>
      <c r="U11" s="18">
        <f t="shared" ref="U11:AI11" si="10">NPER($B$10,-C$166,-$B$2,($R167-$B$2),1)</f>
        <v>59.049329901492996</v>
      </c>
      <c r="V11" s="18">
        <f t="shared" si="10"/>
        <v>49.939152487564492</v>
      </c>
      <c r="W11" s="18">
        <f t="shared" si="10"/>
        <v>43.775633852491033</v>
      </c>
      <c r="X11" s="18">
        <f t="shared" si="10"/>
        <v>39.206171534048472</v>
      </c>
      <c r="Y11" s="18">
        <f t="shared" si="10"/>
        <v>35.630404012038241</v>
      </c>
      <c r="Z11" s="18">
        <f t="shared" si="10"/>
        <v>32.729576496760323</v>
      </c>
      <c r="AA11" s="18">
        <f t="shared" si="10"/>
        <v>30.314512008560968</v>
      </c>
      <c r="AB11" s="18">
        <f t="shared" si="10"/>
        <v>28.264004451986423</v>
      </c>
      <c r="AC11" s="18">
        <f t="shared" si="10"/>
        <v>26.495919748730195</v>
      </c>
      <c r="AD11" s="18">
        <f t="shared" si="10"/>
        <v>24.952160946618509</v>
      </c>
      <c r="AE11" s="18">
        <f t="shared" si="10"/>
        <v>23.59021512413559</v>
      </c>
      <c r="AF11" s="18">
        <f t="shared" si="10"/>
        <v>22.378104412192769</v>
      </c>
      <c r="AG11" s="18">
        <f t="shared" si="10"/>
        <v>21.291220166418672</v>
      </c>
      <c r="AH11" s="18">
        <f t="shared" si="10"/>
        <v>20.310257100502074</v>
      </c>
      <c r="AI11" s="18">
        <f t="shared" si="10"/>
        <v>19.419819426353882</v>
      </c>
    </row>
    <row r="12" spans="1:46" x14ac:dyDescent="0.35">
      <c r="A12" s="28" t="s">
        <v>4</v>
      </c>
      <c r="B12" s="29">
        <f>B7/B4</f>
        <v>0.5</v>
      </c>
      <c r="C12" s="19">
        <f t="shared" si="2"/>
        <v>90</v>
      </c>
      <c r="D12" s="16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8">
        <f>NPER($B$10,-B$166,-$B$2,($Q167-$B$2),1)</f>
        <v>74.127191539012145</v>
      </c>
      <c r="T12" s="18">
        <f t="shared" ref="T12:AI12" si="11">NPER($B$10,-C$166,-$B$2,($Q167-$B$2),1)</f>
        <v>57.810177807044987</v>
      </c>
      <c r="U12" s="18">
        <f t="shared" si="11"/>
        <v>48.759629880842013</v>
      </c>
      <c r="V12" s="18">
        <f t="shared" si="11"/>
        <v>42.650264442373135</v>
      </c>
      <c r="W12" s="18">
        <f t="shared" si="11"/>
        <v>38.130200418341055</v>
      </c>
      <c r="X12" s="18">
        <f t="shared" si="11"/>
        <v>34.59967628625958</v>
      </c>
      <c r="Y12" s="18">
        <f t="shared" si="11"/>
        <v>31.740440368966393</v>
      </c>
      <c r="Z12" s="18">
        <f t="shared" si="11"/>
        <v>29.363740713308449</v>
      </c>
      <c r="AA12" s="18">
        <f t="shared" si="11"/>
        <v>27.34873274926947</v>
      </c>
      <c r="AB12" s="18">
        <f t="shared" si="11"/>
        <v>25.613591856266048</v>
      </c>
      <c r="AC12" s="18">
        <f t="shared" si="11"/>
        <v>24.100487520838005</v>
      </c>
      <c r="AD12" s="18">
        <f t="shared" si="11"/>
        <v>22.767137466047263</v>
      </c>
      <c r="AE12" s="18">
        <f t="shared" si="11"/>
        <v>21.581764489257978</v>
      </c>
      <c r="AF12" s="18">
        <f t="shared" si="11"/>
        <v>20.519935352028828</v>
      </c>
      <c r="AG12" s="18">
        <f t="shared" si="11"/>
        <v>19.562498767299346</v>
      </c>
      <c r="AH12" s="18">
        <f t="shared" si="11"/>
        <v>18.694194708691317</v>
      </c>
      <c r="AI12" s="18">
        <f t="shared" si="11"/>
        <v>17.90268952423591</v>
      </c>
    </row>
    <row r="13" spans="1:46" x14ac:dyDescent="0.35">
      <c r="A13" s="28" t="s">
        <v>10</v>
      </c>
      <c r="B13" s="19">
        <f>B3*25</f>
        <v>1250000</v>
      </c>
      <c r="C13" s="19">
        <f t="shared" si="2"/>
        <v>85</v>
      </c>
      <c r="D13" s="16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8">
        <f>NPER($B$10,-B$166,-$B$2,($P167-$B$2),1)</f>
        <v>72.751629740380537</v>
      </c>
      <c r="S13" s="18">
        <f t="shared" ref="S13:AI13" si="12">NPER($B$10,-C$166,-$B$2,($P167-$B$2),1)</f>
        <v>56.507712229640909</v>
      </c>
      <c r="T13" s="18">
        <f t="shared" si="12"/>
        <v>47.522882516841975</v>
      </c>
      <c r="U13" s="18">
        <f t="shared" si="12"/>
        <v>41.472920860972167</v>
      </c>
      <c r="V13" s="18">
        <f t="shared" si="12"/>
        <v>37.006814680253214</v>
      </c>
      <c r="W13" s="18">
        <f t="shared" si="12"/>
        <v>33.52551863255362</v>
      </c>
      <c r="X13" s="18">
        <f t="shared" si="12"/>
        <v>30.711376901159905</v>
      </c>
      <c r="Y13" s="18">
        <f t="shared" si="12"/>
        <v>28.376137325533222</v>
      </c>
      <c r="Z13" s="18">
        <f t="shared" si="12"/>
        <v>26.39937767317678</v>
      </c>
      <c r="AA13" s="18">
        <f t="shared" si="12"/>
        <v>24.69963265228516</v>
      </c>
      <c r="AB13" s="18">
        <f t="shared" si="12"/>
        <v>23.219379398439056</v>
      </c>
      <c r="AC13" s="18">
        <f t="shared" si="12"/>
        <v>21.916600573285052</v>
      </c>
      <c r="AD13" s="18">
        <f t="shared" si="12"/>
        <v>20.759748366108397</v>
      </c>
      <c r="AE13" s="18">
        <f t="shared" si="12"/>
        <v>19.724589152311491</v>
      </c>
      <c r="AF13" s="18">
        <f t="shared" si="12"/>
        <v>18.792146161052337</v>
      </c>
      <c r="AG13" s="18">
        <f t="shared" si="12"/>
        <v>17.947312609046573</v>
      </c>
      <c r="AH13" s="18">
        <f t="shared" si="12"/>
        <v>17.177889960077827</v>
      </c>
      <c r="AI13" s="18">
        <f t="shared" si="12"/>
        <v>16.473904552263249</v>
      </c>
    </row>
    <row r="14" spans="1:46" x14ac:dyDescent="0.35">
      <c r="A14" s="32" t="s">
        <v>11</v>
      </c>
      <c r="B14" s="35">
        <v>0.04</v>
      </c>
      <c r="C14" s="19">
        <f t="shared" si="2"/>
        <v>80</v>
      </c>
      <c r="D14" s="16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8">
        <f>NPER($B$10,-B$166,-$B$2,($O167-$B$2),1)</f>
        <v>71.297602298033112</v>
      </c>
      <c r="R14" s="18">
        <f t="shared" ref="R14:AI14" si="13">NPER($B$10,-C$166,-$B$2,($O167-$B$2),1)</f>
        <v>55.135113244871917</v>
      </c>
      <c r="S14" s="18">
        <f t="shared" si="13"/>
        <v>46.223073474384059</v>
      </c>
      <c r="T14" s="18">
        <f t="shared" si="13"/>
        <v>40.238568910314669</v>
      </c>
      <c r="U14" s="18">
        <f t="shared" si="13"/>
        <v>35.831642086625585</v>
      </c>
      <c r="V14" s="18">
        <f t="shared" si="13"/>
        <v>32.404109584496851</v>
      </c>
      <c r="W14" s="18">
        <f t="shared" si="13"/>
        <v>29.639026605955202</v>
      </c>
      <c r="X14" s="18">
        <f t="shared" si="13"/>
        <v>27.34873274926947</v>
      </c>
      <c r="Y14" s="18">
        <f t="shared" si="13"/>
        <v>25.4133022819891</v>
      </c>
      <c r="Z14" s="18">
        <f t="shared" si="13"/>
        <v>23.751689582090282</v>
      </c>
      <c r="AA14" s="18">
        <f t="shared" si="13"/>
        <v>22.306728933939258</v>
      </c>
      <c r="AB14" s="18">
        <f t="shared" si="13"/>
        <v>21.036708852742137</v>
      </c>
      <c r="AC14" s="18">
        <f t="shared" si="13"/>
        <v>19.910344976787378</v>
      </c>
      <c r="AD14" s="18">
        <f t="shared" si="13"/>
        <v>18.903631829237938</v>
      </c>
      <c r="AE14" s="18">
        <f t="shared" si="13"/>
        <v>17.997791207381916</v>
      </c>
      <c r="AF14" s="18">
        <f t="shared" si="13"/>
        <v>17.177889960077827</v>
      </c>
      <c r="AG14" s="18">
        <f t="shared" si="13"/>
        <v>16.431882042683107</v>
      </c>
      <c r="AH14" s="18">
        <f t="shared" si="13"/>
        <v>15.749928266947453</v>
      </c>
      <c r="AI14" s="18">
        <f t="shared" si="13"/>
        <v>15.123902914956689</v>
      </c>
    </row>
    <row r="15" spans="1:46" ht="15.65" customHeight="1" x14ac:dyDescent="0.35">
      <c r="A15" s="28" t="s">
        <v>6</v>
      </c>
      <c r="B15" s="31">
        <f>NPER(B10,-B7,-B2,B13,1)</f>
        <v>17.177889960077827</v>
      </c>
      <c r="C15" s="19">
        <f t="shared" si="2"/>
        <v>75</v>
      </c>
      <c r="D15" s="16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8">
        <f>NPER($B$10,-B$166,-$B$2,($N167-$B$2),1)</f>
        <v>69.755613025006809</v>
      </c>
      <c r="Q15" s="18">
        <f t="shared" ref="Q15:AI15" si="14">NPER($B$10,-C$166,-$B$2,($N167-$B$2),1)</f>
        <v>53.684395957268322</v>
      </c>
      <c r="R15" s="18">
        <f t="shared" si="14"/>
        <v>44.853424564674526</v>
      </c>
      <c r="S15" s="18">
        <f t="shared" si="14"/>
        <v>38.94140558588397</v>
      </c>
      <c r="T15" s="18">
        <f t="shared" si="14"/>
        <v>34.59967628625958</v>
      </c>
      <c r="U15" s="18">
        <f t="shared" si="14"/>
        <v>31.231099985491269</v>
      </c>
      <c r="V15" s="18">
        <f t="shared" si="14"/>
        <v>28.51958730273385</v>
      </c>
      <c r="W15" s="18">
        <f t="shared" si="14"/>
        <v>26.278183739832048</v>
      </c>
      <c r="X15" s="18">
        <f t="shared" si="14"/>
        <v>24.387551256756581</v>
      </c>
      <c r="Y15" s="18">
        <f t="shared" si="14"/>
        <v>22.767137466047256</v>
      </c>
      <c r="Z15" s="18">
        <f t="shared" si="14"/>
        <v>21.360193675156157</v>
      </c>
      <c r="AA15" s="18">
        <f t="shared" si="14"/>
        <v>20.125363384597943</v>
      </c>
      <c r="AB15" s="18">
        <f t="shared" si="14"/>
        <v>19.031666303824665</v>
      </c>
      <c r="AC15" s="18">
        <f t="shared" si="14"/>
        <v>18.055358925879588</v>
      </c>
      <c r="AD15" s="18">
        <f t="shared" si="14"/>
        <v>17.177889960077827</v>
      </c>
      <c r="AE15" s="18">
        <f t="shared" si="14"/>
        <v>16.384523784535713</v>
      </c>
      <c r="AF15" s="18">
        <f t="shared" si="14"/>
        <v>15.663387108271081</v>
      </c>
      <c r="AG15" s="18">
        <f t="shared" si="14"/>
        <v>15.004792487690221</v>
      </c>
      <c r="AH15" s="18">
        <f t="shared" si="14"/>
        <v>14.40074804020273</v>
      </c>
      <c r="AI15" s="18">
        <f t="shared" si="14"/>
        <v>13.844595445709119</v>
      </c>
    </row>
    <row r="16" spans="1:46" x14ac:dyDescent="0.35">
      <c r="C16" s="19">
        <f t="shared" si="2"/>
        <v>70</v>
      </c>
      <c r="D16" s="16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8">
        <f>NPER($B$10,-B$166,-$B$2,($M167-$B$2),1)</f>
        <v>68.114330173644646</v>
      </c>
      <c r="P16" s="18">
        <f t="shared" ref="P16:AI16" si="15">NPER($B$10,-C$166,-$B$2,($M167-$B$2),1)</f>
        <v>52.146129063093923</v>
      </c>
      <c r="Q16" s="18">
        <f t="shared" si="15"/>
        <v>43.406002390595887</v>
      </c>
      <c r="R16" s="18">
        <f t="shared" si="15"/>
        <v>37.574694094431074</v>
      </c>
      <c r="S16" s="18">
        <f t="shared" si="15"/>
        <v>33.305147928883819</v>
      </c>
      <c r="T16" s="18">
        <f t="shared" si="15"/>
        <v>30.001511126002654</v>
      </c>
      <c r="U16" s="18">
        <f t="shared" si="15"/>
        <v>27.34873274926947</v>
      </c>
      <c r="V16" s="18">
        <f t="shared" si="15"/>
        <v>25.160707272795531</v>
      </c>
      <c r="W16" s="18">
        <f t="shared" si="15"/>
        <v>23.318797490912242</v>
      </c>
      <c r="X16" s="18">
        <f t="shared" si="15"/>
        <v>21.743034677085749</v>
      </c>
      <c r="Y16" s="18">
        <f t="shared" si="15"/>
        <v>20.377160134667392</v>
      </c>
      <c r="Z16" s="18">
        <f t="shared" si="15"/>
        <v>19.180231761405114</v>
      </c>
      <c r="AA16" s="18">
        <f t="shared" si="15"/>
        <v>18.121622104947932</v>
      </c>
      <c r="AB16" s="18">
        <f t="shared" si="15"/>
        <v>17.177889960077827</v>
      </c>
      <c r="AC16" s="18">
        <f t="shared" si="15"/>
        <v>16.330744537237891</v>
      </c>
      <c r="AD16" s="18">
        <f t="shared" si="15"/>
        <v>15.565675899196441</v>
      </c>
      <c r="AE16" s="18">
        <f t="shared" si="15"/>
        <v>14.871007252144549</v>
      </c>
      <c r="AF16" s="18">
        <f t="shared" si="15"/>
        <v>14.237223033217164</v>
      </c>
      <c r="AG16" s="18">
        <f t="shared" si="15"/>
        <v>13.656482362132245</v>
      </c>
      <c r="AH16" s="18">
        <f t="shared" si="15"/>
        <v>13.122260119589333</v>
      </c>
      <c r="AI16" s="18">
        <f t="shared" si="15"/>
        <v>12.629077785868493</v>
      </c>
    </row>
    <row r="17" spans="1:36" x14ac:dyDescent="0.35">
      <c r="A17" s="2" t="s">
        <v>7</v>
      </c>
      <c r="C17" s="19">
        <f t="shared" si="2"/>
        <v>65</v>
      </c>
      <c r="D17" s="16"/>
      <c r="E17" s="17"/>
      <c r="F17" s="17"/>
      <c r="G17" s="17"/>
      <c r="H17" s="17"/>
      <c r="I17" s="17"/>
      <c r="J17" s="17"/>
      <c r="K17" s="17"/>
      <c r="L17" s="17"/>
      <c r="M17" s="17"/>
      <c r="N17" s="18">
        <f>NPER($B$10,-B$166,-$B$2,($L167-$B$2),1)</f>
        <v>66.360080584782395</v>
      </c>
      <c r="O17" s="18">
        <f t="shared" ref="O17:AI17" si="16">NPER($B$10,-C$166,-$B$2,($L167-$B$2),1)</f>
        <v>50.5090629312243</v>
      </c>
      <c r="P17" s="18">
        <f t="shared" si="16"/>
        <v>41.871439941415176</v>
      </c>
      <c r="Q17" s="18">
        <f t="shared" si="16"/>
        <v>36.130552094973524</v>
      </c>
      <c r="R17" s="18">
        <f t="shared" si="16"/>
        <v>31.941361280182583</v>
      </c>
      <c r="S17" s="18">
        <f t="shared" si="16"/>
        <v>28.709607050121132</v>
      </c>
      <c r="T17" s="18">
        <f t="shared" si="16"/>
        <v>26.121511674467715</v>
      </c>
      <c r="U17" s="18">
        <f t="shared" si="16"/>
        <v>23.991999859538527</v>
      </c>
      <c r="V17" s="18">
        <f t="shared" si="16"/>
        <v>22.203276987699073</v>
      </c>
      <c r="W17" s="18">
        <f t="shared" si="16"/>
        <v>20.67607014301533</v>
      </c>
      <c r="X17" s="18">
        <f t="shared" si="16"/>
        <v>19.354700292802644</v>
      </c>
      <c r="Y17" s="18">
        <f t="shared" si="16"/>
        <v>18.198712118598102</v>
      </c>
      <c r="Z17" s="18">
        <f t="shared" si="16"/>
        <v>17.177889960077827</v>
      </c>
      <c r="AA17" s="18">
        <f t="shared" si="16"/>
        <v>16.269143319326243</v>
      </c>
      <c r="AB17" s="18">
        <f t="shared" si="16"/>
        <v>15.45448195195819</v>
      </c>
      <c r="AC17" s="18">
        <f t="shared" si="16"/>
        <v>14.719654963400981</v>
      </c>
      <c r="AD17" s="18">
        <f t="shared" si="16"/>
        <v>14.053210025413446</v>
      </c>
      <c r="AE17" s="18">
        <f t="shared" si="16"/>
        <v>13.445827046953658</v>
      </c>
      <c r="AF17" s="18">
        <f t="shared" si="16"/>
        <v>12.889836161045203</v>
      </c>
      <c r="AG17" s="18">
        <f t="shared" si="16"/>
        <v>12.37886251288324</v>
      </c>
      <c r="AH17" s="18">
        <f t="shared" si="16"/>
        <v>11.907560152779251</v>
      </c>
      <c r="AI17" s="18">
        <f t="shared" si="16"/>
        <v>11.471409734969511</v>
      </c>
    </row>
    <row r="18" spans="1:36" x14ac:dyDescent="0.35">
      <c r="A18" t="s">
        <v>9</v>
      </c>
      <c r="C18" s="19">
        <f t="shared" si="2"/>
        <v>60</v>
      </c>
      <c r="D18" s="16"/>
      <c r="E18" s="17"/>
      <c r="F18" s="17"/>
      <c r="G18" s="17"/>
      <c r="H18" s="17"/>
      <c r="I18" s="17"/>
      <c r="J18" s="17"/>
      <c r="K18" s="17"/>
      <c r="L18" s="17"/>
      <c r="M18" s="18">
        <f>NPER($B$10,-B$166,-$B$2,($K167-$B$2),1)</f>
        <v>64.476156602819401</v>
      </c>
      <c r="N18" s="18">
        <f t="shared" ref="N18:AI18" si="17">NPER($B$10,-C$166,-$B$2,($K167-$B$2),1)</f>
        <v>48.759629880842013</v>
      </c>
      <c r="O18" s="18">
        <f t="shared" si="17"/>
        <v>40.238568910314669</v>
      </c>
      <c r="P18" s="18">
        <f t="shared" si="17"/>
        <v>34.59967628625958</v>
      </c>
      <c r="Q18" s="18">
        <f t="shared" si="17"/>
        <v>30.500484617831166</v>
      </c>
      <c r="R18" s="18">
        <f t="shared" si="17"/>
        <v>27.34873274926947</v>
      </c>
      <c r="S18" s="18">
        <f t="shared" si="17"/>
        <v>24.83222125940161</v>
      </c>
      <c r="T18" s="18">
        <f t="shared" si="17"/>
        <v>22.767137466047263</v>
      </c>
      <c r="U18" s="18">
        <f t="shared" si="17"/>
        <v>21.036708852742137</v>
      </c>
      <c r="V18" s="18">
        <f t="shared" si="17"/>
        <v>19.562498767299346</v>
      </c>
      <c r="W18" s="18">
        <f t="shared" si="17"/>
        <v>18.28951900883898</v>
      </c>
      <c r="X18" s="18">
        <f t="shared" si="17"/>
        <v>17.177889960077827</v>
      </c>
      <c r="Y18" s="18">
        <f t="shared" si="17"/>
        <v>16.197879558664287</v>
      </c>
      <c r="Z18" s="18">
        <f t="shared" si="17"/>
        <v>15.326806513955518</v>
      </c>
      <c r="AA18" s="18">
        <f t="shared" si="17"/>
        <v>14.547029174044464</v>
      </c>
      <c r="AB18" s="18">
        <f t="shared" si="17"/>
        <v>13.844595445709119</v>
      </c>
      <c r="AC18" s="18">
        <f t="shared" si="17"/>
        <v>13.208310595095375</v>
      </c>
      <c r="AD18" s="18">
        <f t="shared" si="17"/>
        <v>12.629077785868493</v>
      </c>
      <c r="AE18" s="18">
        <f t="shared" si="17"/>
        <v>12.099421604206883</v>
      </c>
      <c r="AF18" s="18">
        <f t="shared" si="17"/>
        <v>11.613137346655288</v>
      </c>
      <c r="AG18" s="18">
        <f t="shared" si="17"/>
        <v>11.165028594710346</v>
      </c>
      <c r="AH18" s="18">
        <f t="shared" si="17"/>
        <v>10.750707945602592</v>
      </c>
      <c r="AI18" s="18">
        <f t="shared" si="17"/>
        <v>10.366443689144194</v>
      </c>
    </row>
    <row r="19" spans="1:36" x14ac:dyDescent="0.35">
      <c r="A19" t="s">
        <v>23</v>
      </c>
      <c r="C19" s="19">
        <f t="shared" si="2"/>
        <v>55</v>
      </c>
      <c r="D19" s="16"/>
      <c r="E19" s="17"/>
      <c r="F19" s="17"/>
      <c r="G19" s="17"/>
      <c r="H19" s="17"/>
      <c r="I19" s="17"/>
      <c r="J19" s="17"/>
      <c r="K19" s="17"/>
      <c r="L19" s="18">
        <f>NPER($B$10,-B$166,-$B$2,($J167-$B$2),1)</f>
        <v>62.441845898013753</v>
      </c>
      <c r="M19" s="18">
        <f t="shared" ref="M19:AI19" si="18">NPER($B$10,-C$166,-$B$2,($J167-$B$2),1)</f>
        <v>46.881260040576109</v>
      </c>
      <c r="N19" s="18">
        <f t="shared" si="18"/>
        <v>38.493926011577223</v>
      </c>
      <c r="O19" s="18">
        <f t="shared" si="18"/>
        <v>32.970978903091797</v>
      </c>
      <c r="P19" s="18">
        <f t="shared" si="18"/>
        <v>28.973277773147423</v>
      </c>
      <c r="Q19" s="18">
        <f t="shared" si="18"/>
        <v>25.91110668698251</v>
      </c>
      <c r="R19" s="18">
        <f t="shared" si="18"/>
        <v>23.47424689141285</v>
      </c>
      <c r="S19" s="18">
        <f t="shared" si="18"/>
        <v>21.480450155475317</v>
      </c>
      <c r="T19" s="18">
        <f t="shared" si="18"/>
        <v>19.814196089593651</v>
      </c>
      <c r="U19" s="18">
        <f t="shared" si="18"/>
        <v>18.398062091844157</v>
      </c>
      <c r="V19" s="18">
        <f t="shared" si="18"/>
        <v>17.177889960077827</v>
      </c>
      <c r="W19" s="18">
        <f t="shared" si="18"/>
        <v>16.114485974504447</v>
      </c>
      <c r="X19" s="18">
        <f t="shared" si="18"/>
        <v>15.178689844995496</v>
      </c>
      <c r="Y19" s="18">
        <f t="shared" si="18"/>
        <v>14.348300719098797</v>
      </c>
      <c r="Z19" s="18">
        <f t="shared" si="18"/>
        <v>13.606083587684992</v>
      </c>
      <c r="AA19" s="18">
        <f t="shared" si="18"/>
        <v>12.938432851110749</v>
      </c>
      <c r="AB19" s="18">
        <f t="shared" si="18"/>
        <v>12.334450845686595</v>
      </c>
      <c r="AC19" s="18">
        <f t="shared" si="18"/>
        <v>11.78529689130451</v>
      </c>
      <c r="AD19" s="18">
        <f t="shared" si="18"/>
        <v>11.283717626146631</v>
      </c>
      <c r="AE19" s="18">
        <f t="shared" si="18"/>
        <v>10.823701787873857</v>
      </c>
      <c r="AF19" s="18">
        <f t="shared" si="18"/>
        <v>10.400222252802065</v>
      </c>
      <c r="AG19" s="18">
        <f t="shared" si="18"/>
        <v>10.009040420505805</v>
      </c>
      <c r="AH19" s="18">
        <f t="shared" si="18"/>
        <v>9.6465559004583508</v>
      </c>
      <c r="AI19" s="18">
        <f t="shared" si="18"/>
        <v>9.3096896192374423</v>
      </c>
    </row>
    <row r="20" spans="1:36" x14ac:dyDescent="0.35">
      <c r="A20" t="s">
        <v>24</v>
      </c>
      <c r="C20" s="19">
        <f t="shared" si="2"/>
        <v>50</v>
      </c>
      <c r="D20" s="16"/>
      <c r="E20" s="17"/>
      <c r="F20" s="17"/>
      <c r="G20" s="17"/>
      <c r="H20" s="17"/>
      <c r="I20" s="17"/>
      <c r="J20" s="17"/>
      <c r="K20" s="18">
        <f>NPER($B$10,-B$166,-$B$2,($I167-$B$2),1)</f>
        <v>60.231039615811525</v>
      </c>
      <c r="L20" s="18">
        <f t="shared" ref="L20:AI20" si="19">NPER($B$10,-C$166,-$B$2,($I167-$B$2),1)</f>
        <v>44.853424564674526</v>
      </c>
      <c r="M20" s="18">
        <f t="shared" si="19"/>
        <v>36.62107764540702</v>
      </c>
      <c r="N20" s="18">
        <f t="shared" si="19"/>
        <v>31.231099985491269</v>
      </c>
      <c r="O20" s="18">
        <f t="shared" si="19"/>
        <v>27.34873274926947</v>
      </c>
      <c r="P20" s="18">
        <f t="shared" si="19"/>
        <v>24.387551256756588</v>
      </c>
      <c r="Q20" s="18">
        <f t="shared" si="19"/>
        <v>22.039856791716574</v>
      </c>
      <c r="R20" s="18">
        <f t="shared" si="19"/>
        <v>20.125363384597943</v>
      </c>
      <c r="S20" s="18">
        <f t="shared" si="19"/>
        <v>18.530101391033146</v>
      </c>
      <c r="T20" s="18">
        <f t="shared" si="19"/>
        <v>17.177889960077827</v>
      </c>
      <c r="U20" s="18">
        <f t="shared" si="19"/>
        <v>16.015576968120403</v>
      </c>
      <c r="V20" s="18">
        <f t="shared" si="19"/>
        <v>15.004792487690221</v>
      </c>
      <c r="W20" s="18">
        <f t="shared" si="19"/>
        <v>14.117057235846959</v>
      </c>
      <c r="X20" s="18">
        <f t="shared" si="19"/>
        <v>13.330738236886425</v>
      </c>
      <c r="Y20" s="18">
        <f t="shared" si="19"/>
        <v>12.629077785868493</v>
      </c>
      <c r="Z20" s="18">
        <f t="shared" si="19"/>
        <v>11.998874381501491</v>
      </c>
      <c r="AA20" s="18">
        <f t="shared" si="19"/>
        <v>11.429574770556339</v>
      </c>
      <c r="AB20" s="18">
        <f t="shared" si="19"/>
        <v>10.912633624428871</v>
      </c>
      <c r="AC20" s="18">
        <f t="shared" si="19"/>
        <v>10.441052309394554</v>
      </c>
      <c r="AD20" s="18">
        <f t="shared" si="19"/>
        <v>10.009040420505805</v>
      </c>
      <c r="AE20" s="18">
        <f t="shared" si="19"/>
        <v>9.6117632697338795</v>
      </c>
      <c r="AF20" s="18">
        <f t="shared" si="19"/>
        <v>9.2451507003269686</v>
      </c>
      <c r="AG20" s="18">
        <f t="shared" si="19"/>
        <v>8.9057503996978848</v>
      </c>
      <c r="AH20" s="18">
        <f t="shared" si="19"/>
        <v>8.590613994430111</v>
      </c>
      <c r="AI20" s="18">
        <f t="shared" si="19"/>
        <v>8.2972076301320925</v>
      </c>
    </row>
    <row r="21" spans="1:36" x14ac:dyDescent="0.35">
      <c r="A21" t="s">
        <v>25</v>
      </c>
      <c r="C21" s="19">
        <f t="shared" si="2"/>
        <v>45</v>
      </c>
      <c r="D21" s="16"/>
      <c r="E21" s="17"/>
      <c r="F21" s="17"/>
      <c r="G21" s="17"/>
      <c r="H21" s="17"/>
      <c r="I21" s="17"/>
      <c r="J21" s="18">
        <f>NPER($B$10,-B$166,-$B$2,($H167-$B$2),1)</f>
        <v>57.810177807044987</v>
      </c>
      <c r="K21" s="18">
        <f t="shared" ref="K21:AI21" si="20">NPER($B$10,-C$166,-$B$2,($H167-$B$2),1)</f>
        <v>42.650264442373135</v>
      </c>
      <c r="L21" s="18">
        <f t="shared" si="20"/>
        <v>34.59967628625958</v>
      </c>
      <c r="M21" s="18">
        <f t="shared" si="20"/>
        <v>29.363740713308449</v>
      </c>
      <c r="N21" s="18">
        <f t="shared" si="20"/>
        <v>25.613591856266048</v>
      </c>
      <c r="O21" s="18">
        <f t="shared" si="20"/>
        <v>22.767137466047263</v>
      </c>
      <c r="P21" s="18">
        <f t="shared" si="20"/>
        <v>20.519935352028828</v>
      </c>
      <c r="Q21" s="18">
        <f t="shared" si="20"/>
        <v>18.694194708691317</v>
      </c>
      <c r="R21" s="18">
        <f t="shared" si="20"/>
        <v>17.177889960077827</v>
      </c>
      <c r="S21" s="18">
        <f t="shared" si="20"/>
        <v>15.896377444370724</v>
      </c>
      <c r="T21" s="18">
        <f t="shared" si="20"/>
        <v>14.797736520384907</v>
      </c>
      <c r="U21" s="18">
        <f t="shared" si="20"/>
        <v>13.844595445709119</v>
      </c>
      <c r="V21" s="18">
        <f t="shared" si="20"/>
        <v>13.009292581259039</v>
      </c>
      <c r="W21" s="18">
        <f t="shared" si="20"/>
        <v>12.27087111175033</v>
      </c>
      <c r="X21" s="18">
        <f t="shared" si="20"/>
        <v>11.613137346655288</v>
      </c>
      <c r="Y21" s="18">
        <f t="shared" si="20"/>
        <v>11.023363980398083</v>
      </c>
      <c r="Z21" s="18">
        <f t="shared" si="20"/>
        <v>10.49139933355597</v>
      </c>
      <c r="AA21" s="18">
        <f t="shared" si="20"/>
        <v>10.009040420505805</v>
      </c>
      <c r="AB21" s="18">
        <f t="shared" si="20"/>
        <v>9.5695822527827534</v>
      </c>
      <c r="AC21" s="18">
        <f t="shared" si="20"/>
        <v>9.1674877353423376</v>
      </c>
      <c r="AD21" s="18">
        <f t="shared" si="20"/>
        <v>8.7981418509610876</v>
      </c>
      <c r="AE21" s="18">
        <f t="shared" si="20"/>
        <v>8.457665879608431</v>
      </c>
      <c r="AF21" s="18">
        <f t="shared" si="20"/>
        <v>8.1427751065693972</v>
      </c>
      <c r="AG21" s="18">
        <f t="shared" si="20"/>
        <v>7.8506685163668184</v>
      </c>
      <c r="AH21" s="18">
        <f t="shared" si="20"/>
        <v>7.5789423386112675</v>
      </c>
      <c r="AI21" s="18">
        <f t="shared" si="20"/>
        <v>7.3255216049363536</v>
      </c>
    </row>
    <row r="22" spans="1:36" x14ac:dyDescent="0.35">
      <c r="C22" s="19">
        <f t="shared" si="2"/>
        <v>40</v>
      </c>
      <c r="D22" s="16"/>
      <c r="E22" s="17"/>
      <c r="F22" s="17"/>
      <c r="G22" s="17"/>
      <c r="H22" s="17"/>
      <c r="I22" s="18">
        <f>NPER($B$10,-B$166,-$B$2,($G167-$B$2),1)</f>
        <v>55.135113244871917</v>
      </c>
      <c r="J22" s="18">
        <f t="shared" ref="J22:AI22" si="21">NPER($B$10,-C$166,-$B$2,($G167-$B$2),1)</f>
        <v>40.238568910314669</v>
      </c>
      <c r="K22" s="18">
        <f t="shared" si="21"/>
        <v>32.404109584496851</v>
      </c>
      <c r="L22" s="18">
        <f t="shared" si="21"/>
        <v>27.34873274926947</v>
      </c>
      <c r="M22" s="18">
        <f t="shared" si="21"/>
        <v>23.751689582090282</v>
      </c>
      <c r="N22" s="18">
        <f t="shared" si="21"/>
        <v>21.036708852742137</v>
      </c>
      <c r="O22" s="18">
        <f t="shared" si="21"/>
        <v>18.903631829237938</v>
      </c>
      <c r="P22" s="18">
        <f t="shared" si="21"/>
        <v>17.177889960077827</v>
      </c>
      <c r="Q22" s="18">
        <f t="shared" si="21"/>
        <v>15.749928266947453</v>
      </c>
      <c r="R22" s="18">
        <f t="shared" si="21"/>
        <v>14.547029174044464</v>
      </c>
      <c r="S22" s="18">
        <f t="shared" si="21"/>
        <v>13.518795821189231</v>
      </c>
      <c r="T22" s="18">
        <f t="shared" si="21"/>
        <v>12.629077785868493</v>
      </c>
      <c r="U22" s="18">
        <f t="shared" si="21"/>
        <v>11.851203797906409</v>
      </c>
      <c r="V22" s="18">
        <f t="shared" si="21"/>
        <v>11.165028594710346</v>
      </c>
      <c r="W22" s="18">
        <f t="shared" si="21"/>
        <v>10.555029842475939</v>
      </c>
      <c r="X22" s="18">
        <f t="shared" si="21"/>
        <v>10.009040420505805</v>
      </c>
      <c r="Y22" s="18">
        <f t="shared" si="21"/>
        <v>9.5173797618984217</v>
      </c>
      <c r="Z22" s="18">
        <f t="shared" si="21"/>
        <v>9.0722439499861576</v>
      </c>
      <c r="AA22" s="18">
        <f t="shared" si="21"/>
        <v>8.6672682873039975</v>
      </c>
      <c r="AB22" s="18">
        <f t="shared" si="21"/>
        <v>8.2972076301320925</v>
      </c>
      <c r="AC22" s="18">
        <f t="shared" si="21"/>
        <v>7.9576988628199894</v>
      </c>
      <c r="AD22" s="18">
        <f t="shared" si="21"/>
        <v>7.6450817575175112</v>
      </c>
      <c r="AE22" s="18">
        <f t="shared" si="21"/>
        <v>7.3562620437726212</v>
      </c>
      <c r="AF22" s="18">
        <f t="shared" si="21"/>
        <v>7.0886054634828577</v>
      </c>
      <c r="AG22" s="18">
        <f t="shared" si="21"/>
        <v>6.8398548885701622</v>
      </c>
      <c r="AH22" s="18">
        <f t="shared" si="21"/>
        <v>6.6080648222926071</v>
      </c>
      <c r="AI22" s="18">
        <f t="shared" si="21"/>
        <v>6.391549155598149</v>
      </c>
      <c r="AJ22" s="5"/>
    </row>
    <row r="23" spans="1:36" x14ac:dyDescent="0.35">
      <c r="A23" s="8" t="s">
        <v>6</v>
      </c>
      <c r="C23" s="19">
        <f t="shared" si="2"/>
        <v>35</v>
      </c>
      <c r="D23" s="16"/>
      <c r="E23" s="17"/>
      <c r="F23" s="17"/>
      <c r="G23" s="17"/>
      <c r="H23" s="18">
        <f>NPER($B$10,-B$166,-$B$2,($F167-$B$2),1)</f>
        <v>52.146129063093923</v>
      </c>
      <c r="I23" s="18">
        <f t="shared" ref="I23:AI23" si="22">NPER($B$10,-C$166,-$B$2,($F167-$B$2),1)</f>
        <v>37.574694094431074</v>
      </c>
      <c r="J23" s="18">
        <f t="shared" si="22"/>
        <v>30.001511126002654</v>
      </c>
      <c r="K23" s="18">
        <f t="shared" si="22"/>
        <v>25.160707272795531</v>
      </c>
      <c r="L23" s="18">
        <f t="shared" si="22"/>
        <v>21.743034677085749</v>
      </c>
      <c r="M23" s="18">
        <f t="shared" si="22"/>
        <v>19.180231761405114</v>
      </c>
      <c r="N23" s="18">
        <f t="shared" si="22"/>
        <v>17.177889960077827</v>
      </c>
      <c r="O23" s="18">
        <f t="shared" si="22"/>
        <v>15.565675899196441</v>
      </c>
      <c r="P23" s="18">
        <f t="shared" si="22"/>
        <v>14.237223033217164</v>
      </c>
      <c r="Q23" s="18">
        <f t="shared" si="22"/>
        <v>13.122260119589333</v>
      </c>
      <c r="R23" s="18">
        <f t="shared" si="22"/>
        <v>12.172298609436544</v>
      </c>
      <c r="S23" s="18">
        <f t="shared" si="22"/>
        <v>11.352698599154756</v>
      </c>
      <c r="T23" s="18">
        <f t="shared" si="22"/>
        <v>10.638000080649833</v>
      </c>
      <c r="U23" s="18">
        <f t="shared" si="22"/>
        <v>10.009040420505805</v>
      </c>
      <c r="V23" s="18">
        <f t="shared" si="22"/>
        <v>9.4511028031048596</v>
      </c>
      <c r="W23" s="18">
        <f t="shared" si="22"/>
        <v>8.9526867033894852</v>
      </c>
      <c r="X23" s="18">
        <f t="shared" si="22"/>
        <v>8.5046679422702702</v>
      </c>
      <c r="Y23" s="18">
        <f t="shared" si="22"/>
        <v>8.0997106574385391</v>
      </c>
      <c r="Z23" s="18">
        <f t="shared" si="22"/>
        <v>7.7318467350442646</v>
      </c>
      <c r="AA23" s="18">
        <f t="shared" si="22"/>
        <v>7.3961692857451204</v>
      </c>
      <c r="AB23" s="18">
        <f t="shared" si="22"/>
        <v>7.0886054634828577</v>
      </c>
      <c r="AC23" s="18">
        <f t="shared" si="22"/>
        <v>6.8057455434281824</v>
      </c>
      <c r="AD23" s="18">
        <f t="shared" si="22"/>
        <v>6.5447125765818663</v>
      </c>
      <c r="AE23" s="18">
        <f t="shared" si="22"/>
        <v>6.3030617630716002</v>
      </c>
      <c r="AF23" s="18">
        <f t="shared" si="22"/>
        <v>6.0787018969605837</v>
      </c>
      <c r="AG23" s="18">
        <f t="shared" si="22"/>
        <v>5.869833412530622</v>
      </c>
      <c r="AH23" s="18">
        <f t="shared" si="22"/>
        <v>5.6748990635768344</v>
      </c>
      <c r="AI23" s="18">
        <f t="shared" si="22"/>
        <v>5.4925443190794363</v>
      </c>
    </row>
    <row r="24" spans="1:36" x14ac:dyDescent="0.35">
      <c r="A24" s="6" t="s">
        <v>20</v>
      </c>
      <c r="C24" s="19">
        <f t="shared" si="2"/>
        <v>30</v>
      </c>
      <c r="D24" s="16"/>
      <c r="E24" s="17"/>
      <c r="F24" s="17"/>
      <c r="G24" s="18">
        <f>NPER($B$10,-B$166,-$B$2,($E167-$B$2),1)</f>
        <v>48.759629880842013</v>
      </c>
      <c r="H24" s="18">
        <f t="shared" ref="H24:AI24" si="23">NPER($B$10,-C$166,-$B$2,($E167-$B$2),1)</f>
        <v>34.59967628625958</v>
      </c>
      <c r="I24" s="18">
        <f t="shared" si="23"/>
        <v>27.34873274926947</v>
      </c>
      <c r="J24" s="18">
        <f t="shared" si="23"/>
        <v>22.767137466047263</v>
      </c>
      <c r="K24" s="18">
        <f t="shared" si="23"/>
        <v>19.562498767299346</v>
      </c>
      <c r="L24" s="18">
        <f t="shared" si="23"/>
        <v>17.177889960077827</v>
      </c>
      <c r="M24" s="18">
        <f t="shared" si="23"/>
        <v>15.326806513955518</v>
      </c>
      <c r="N24" s="18">
        <f t="shared" si="23"/>
        <v>13.844595445709119</v>
      </c>
      <c r="O24" s="18">
        <f t="shared" si="23"/>
        <v>12.629077785868493</v>
      </c>
      <c r="P24" s="18">
        <f t="shared" si="23"/>
        <v>11.613137346655288</v>
      </c>
      <c r="Q24" s="18">
        <f t="shared" si="23"/>
        <v>10.750707945602592</v>
      </c>
      <c r="R24" s="18">
        <f t="shared" si="23"/>
        <v>10.009040420505805</v>
      </c>
      <c r="S24" s="18">
        <f t="shared" si="23"/>
        <v>9.3641721642025146</v>
      </c>
      <c r="T24" s="18">
        <f t="shared" si="23"/>
        <v>8.7981418509610876</v>
      </c>
      <c r="U24" s="18">
        <f t="shared" si="23"/>
        <v>8.2972076301320925</v>
      </c>
      <c r="V24" s="18">
        <f t="shared" si="23"/>
        <v>7.8506685163668184</v>
      </c>
      <c r="W24" s="18">
        <f t="shared" si="23"/>
        <v>7.4500622072921532</v>
      </c>
      <c r="X24" s="18">
        <f t="shared" si="23"/>
        <v>7.0886054634828577</v>
      </c>
      <c r="Y24" s="18">
        <f t="shared" si="23"/>
        <v>6.7607951920743385</v>
      </c>
      <c r="Z24" s="18">
        <f t="shared" si="23"/>
        <v>6.462118621326864</v>
      </c>
      <c r="AA24" s="18">
        <f t="shared" si="23"/>
        <v>6.1888391381584782</v>
      </c>
      <c r="AB24" s="18">
        <f t="shared" si="23"/>
        <v>5.9378356176969307</v>
      </c>
      <c r="AC24" s="18">
        <f t="shared" si="23"/>
        <v>5.706480225108316</v>
      </c>
      <c r="AD24" s="18">
        <f t="shared" si="23"/>
        <v>5.4925443190794363</v>
      </c>
      <c r="AE24" s="18">
        <f t="shared" si="23"/>
        <v>5.2941251722464608</v>
      </c>
      <c r="AF24" s="18">
        <f t="shared" si="23"/>
        <v>5.1095883110235505</v>
      </c>
      <c r="AG24" s="18">
        <f t="shared" si="23"/>
        <v>4.9375217132507156</v>
      </c>
      <c r="AH24" s="18">
        <f t="shared" si="23"/>
        <v>4.776699105553023</v>
      </c>
      <c r="AI24" s="18">
        <f t="shared" si="23"/>
        <v>4.6260503136476183</v>
      </c>
      <c r="AJ24" s="5"/>
    </row>
    <row r="25" spans="1:36" x14ac:dyDescent="0.35">
      <c r="A25" s="7" t="s">
        <v>21</v>
      </c>
      <c r="C25" s="19">
        <f t="shared" si="2"/>
        <v>25</v>
      </c>
      <c r="D25" s="16"/>
      <c r="E25" s="17"/>
      <c r="F25" s="18">
        <f>NPER($B$10,-B$166,-$B$2,($D167-$B$2),1)</f>
        <v>44.853424564674526</v>
      </c>
      <c r="G25" s="18">
        <f t="shared" ref="G25:AI25" si="24">NPER($B$10,-C$166,-$B$2,($D167-$B$2),1)</f>
        <v>31.231099985491269</v>
      </c>
      <c r="H25" s="18">
        <f t="shared" si="24"/>
        <v>24.387551256756588</v>
      </c>
      <c r="I25" s="18">
        <f t="shared" si="24"/>
        <v>20.125363384597943</v>
      </c>
      <c r="J25" s="18">
        <f t="shared" si="24"/>
        <v>17.177889960077827</v>
      </c>
      <c r="K25" s="18">
        <f t="shared" si="24"/>
        <v>15.004792487690221</v>
      </c>
      <c r="L25" s="18">
        <f t="shared" si="24"/>
        <v>13.330738236886425</v>
      </c>
      <c r="M25" s="18">
        <f t="shared" si="24"/>
        <v>11.998874381501491</v>
      </c>
      <c r="N25" s="18">
        <f t="shared" si="24"/>
        <v>10.912633624428871</v>
      </c>
      <c r="O25" s="18">
        <f t="shared" si="24"/>
        <v>10.009040420505805</v>
      </c>
      <c r="P25" s="18">
        <f t="shared" si="24"/>
        <v>9.2451507003269686</v>
      </c>
      <c r="Q25" s="18">
        <f t="shared" si="24"/>
        <v>8.590613994430111</v>
      </c>
      <c r="R25" s="18">
        <f t="shared" si="24"/>
        <v>8.0233410691281133</v>
      </c>
      <c r="S25" s="18">
        <f t="shared" si="24"/>
        <v>7.5268550238850818</v>
      </c>
      <c r="T25" s="18">
        <f t="shared" si="24"/>
        <v>7.0886054634828577</v>
      </c>
      <c r="U25" s="18">
        <f t="shared" si="24"/>
        <v>6.6988587779729603</v>
      </c>
      <c r="V25" s="18">
        <f t="shared" si="24"/>
        <v>6.3499462816172114</v>
      </c>
      <c r="W25" s="18">
        <f t="shared" si="24"/>
        <v>6.0357419344954826</v>
      </c>
      <c r="X25" s="18">
        <f t="shared" si="24"/>
        <v>5.7512915335095514</v>
      </c>
      <c r="Y25" s="18">
        <f t="shared" si="24"/>
        <v>5.4925443190794363</v>
      </c>
      <c r="Z25" s="18">
        <f t="shared" si="24"/>
        <v>5.2561553488613617</v>
      </c>
      <c r="AA25" s="18">
        <f t="shared" si="24"/>
        <v>5.0393377246428335</v>
      </c>
      <c r="AB25" s="18">
        <f t="shared" si="24"/>
        <v>4.8397505539047572</v>
      </c>
      <c r="AC25" s="18">
        <f t="shared" si="24"/>
        <v>4.6554129302596792</v>
      </c>
      <c r="AD25" s="18">
        <f t="shared" si="24"/>
        <v>4.4846371297802019</v>
      </c>
      <c r="AE25" s="18">
        <f t="shared" si="24"/>
        <v>4.3259761841224984</v>
      </c>
      <c r="AF25" s="18">
        <f t="shared" si="24"/>
        <v>4.1781823384353807</v>
      </c>
      <c r="AG25" s="18">
        <f t="shared" si="24"/>
        <v>4.0401738406874443</v>
      </c>
      <c r="AH25" s="18">
        <f t="shared" si="24"/>
        <v>3.9110081725882027</v>
      </c>
      <c r="AI25" s="18">
        <f t="shared" si="24"/>
        <v>3.7898603076230146</v>
      </c>
    </row>
    <row r="26" spans="1:36" x14ac:dyDescent="0.35">
      <c r="A26" s="9" t="s">
        <v>22</v>
      </c>
      <c r="C26" s="19">
        <f>C27+5</f>
        <v>20</v>
      </c>
      <c r="D26" s="16"/>
      <c r="E26" s="18">
        <f>NPER($B$10,-B$166,-$B$2,($C$167-$B$2),1)</f>
        <v>40.238568910314669</v>
      </c>
      <c r="F26" s="18">
        <f t="shared" ref="F26:AI26" si="25">NPER($B$10,-C$166,-$B$2,($C$167-$B$2),1)</f>
        <v>27.34873274926947</v>
      </c>
      <c r="G26" s="18">
        <f t="shared" si="25"/>
        <v>21.036708852742137</v>
      </c>
      <c r="H26" s="18">
        <f t="shared" si="25"/>
        <v>17.177889960077827</v>
      </c>
      <c r="I26" s="18">
        <f t="shared" si="25"/>
        <v>14.547029174044464</v>
      </c>
      <c r="J26" s="18">
        <f t="shared" si="25"/>
        <v>12.629077785868493</v>
      </c>
      <c r="K26" s="18">
        <f t="shared" si="25"/>
        <v>11.165028594710346</v>
      </c>
      <c r="L26" s="18">
        <f t="shared" si="25"/>
        <v>10.009040420505805</v>
      </c>
      <c r="M26" s="18">
        <f t="shared" si="25"/>
        <v>9.0722439499861576</v>
      </c>
      <c r="N26" s="18">
        <f t="shared" si="25"/>
        <v>8.2972076301320925</v>
      </c>
      <c r="O26" s="18">
        <f t="shared" si="25"/>
        <v>7.6450817575175112</v>
      </c>
      <c r="P26" s="18">
        <f t="shared" si="25"/>
        <v>7.0886054634828577</v>
      </c>
      <c r="Q26" s="18">
        <f t="shared" si="25"/>
        <v>6.6080648222926071</v>
      </c>
      <c r="R26" s="18">
        <f t="shared" si="25"/>
        <v>6.1888391381584782</v>
      </c>
      <c r="S26" s="18">
        <f t="shared" si="25"/>
        <v>5.8198496057148654</v>
      </c>
      <c r="T26" s="18">
        <f t="shared" si="25"/>
        <v>5.4925443190794363</v>
      </c>
      <c r="U26" s="18">
        <f t="shared" si="25"/>
        <v>5.2002144521149418</v>
      </c>
      <c r="V26" s="18">
        <f t="shared" si="25"/>
        <v>4.9375217132507156</v>
      </c>
      <c r="W26" s="18">
        <f t="shared" si="25"/>
        <v>4.7001644629529018</v>
      </c>
      <c r="X26" s="18">
        <f t="shared" si="25"/>
        <v>4.4846371297802019</v>
      </c>
      <c r="Y26" s="18">
        <f t="shared" si="25"/>
        <v>4.2880537990326237</v>
      </c>
      <c r="Z26" s="18">
        <f t="shared" si="25"/>
        <v>4.108016815341152</v>
      </c>
      <c r="AA26" s="18">
        <f t="shared" si="25"/>
        <v>3.9425175214796964</v>
      </c>
      <c r="AB26" s="18">
        <f t="shared" si="25"/>
        <v>3.7898603076230146</v>
      </c>
      <c r="AC26" s="18">
        <f t="shared" si="25"/>
        <v>3.6486038150660445</v>
      </c>
      <c r="AD26" s="18">
        <f t="shared" si="25"/>
        <v>3.5175149314874865</v>
      </c>
      <c r="AE26" s="18">
        <f t="shared" si="25"/>
        <v>3.395532440224422</v>
      </c>
      <c r="AF26" s="18">
        <f t="shared" si="25"/>
        <v>3.2817380368772109</v>
      </c>
      <c r="AG26" s="18">
        <f t="shared" si="25"/>
        <v>3.1753330260440316</v>
      </c>
      <c r="AH26" s="18">
        <f t="shared" si="25"/>
        <v>3.0756194390749521</v>
      </c>
      <c r="AI26" s="18">
        <f t="shared" si="25"/>
        <v>2.9819846232593608</v>
      </c>
    </row>
    <row r="27" spans="1:36" ht="15" thickBot="1" x14ac:dyDescent="0.4">
      <c r="A27" s="10" t="s">
        <v>27</v>
      </c>
      <c r="C27" s="20">
        <v>15</v>
      </c>
      <c r="D27" s="21">
        <f>NPER($B$10,-B$166,-$B$2,($B167-$B$2),1)</f>
        <v>34.59967628625958</v>
      </c>
      <c r="E27" s="21">
        <f>NPER($B$10,-C$166,-$B$2,($B167-$B$2),1)</f>
        <v>22.767137466047263</v>
      </c>
      <c r="F27" s="21">
        <f>NPER($B$10,-D$166,-$B$2,($B167-$B$2),1)</f>
        <v>17.177889960077827</v>
      </c>
      <c r="G27" s="21">
        <f t="shared" ref="G27:AI27" si="26">NPER($B$10,-E$166,-$B$2,($B167-$B$2),1)</f>
        <v>13.844595445709119</v>
      </c>
      <c r="H27" s="21">
        <f t="shared" si="26"/>
        <v>11.613137346655288</v>
      </c>
      <c r="I27" s="21">
        <f t="shared" si="26"/>
        <v>10.009040420505805</v>
      </c>
      <c r="J27" s="21">
        <f t="shared" si="26"/>
        <v>8.7981418509610876</v>
      </c>
      <c r="K27" s="21">
        <f t="shared" si="26"/>
        <v>7.8506685163668184</v>
      </c>
      <c r="L27" s="21">
        <f t="shared" si="26"/>
        <v>7.0886054634828577</v>
      </c>
      <c r="M27" s="21">
        <f t="shared" si="26"/>
        <v>6.462118621326864</v>
      </c>
      <c r="N27" s="21">
        <f t="shared" si="26"/>
        <v>5.9378356176969307</v>
      </c>
      <c r="O27" s="21">
        <f t="shared" si="26"/>
        <v>5.4925443190794363</v>
      </c>
      <c r="P27" s="21">
        <f t="shared" si="26"/>
        <v>5.1095883110235505</v>
      </c>
      <c r="Q27" s="21">
        <f t="shared" si="26"/>
        <v>4.776699105553023</v>
      </c>
      <c r="R27" s="21">
        <f t="shared" si="26"/>
        <v>4.4846371297802019</v>
      </c>
      <c r="S27" s="21">
        <f t="shared" si="26"/>
        <v>4.2263093709041675</v>
      </c>
      <c r="T27" s="21">
        <f t="shared" si="26"/>
        <v>3.9961790551383247</v>
      </c>
      <c r="U27" s="21">
        <f t="shared" si="26"/>
        <v>3.7898603076230146</v>
      </c>
      <c r="V27" s="21">
        <f t="shared" si="26"/>
        <v>3.6038334230692866</v>
      </c>
      <c r="W27" s="21">
        <f t="shared" si="26"/>
        <v>3.4352407984933468</v>
      </c>
      <c r="X27" s="21">
        <f t="shared" si="26"/>
        <v>3.2817380368772109</v>
      </c>
      <c r="Y27" s="21">
        <f t="shared" si="26"/>
        <v>3.1413835500539511</v>
      </c>
      <c r="Z27" s="21">
        <f t="shared" si="26"/>
        <v>3.0125555145396663</v>
      </c>
      <c r="AA27" s="21">
        <f t="shared" si="26"/>
        <v>2.8938885792515685</v>
      </c>
      <c r="AB27" s="21">
        <f t="shared" si="26"/>
        <v>2.7842250480816677</v>
      </c>
      <c r="AC27" s="21">
        <f t="shared" si="26"/>
        <v>2.6825768136846917</v>
      </c>
      <c r="AD27" s="21">
        <f t="shared" si="26"/>
        <v>2.5880953756534124</v>
      </c>
      <c r="AE27" s="21">
        <f t="shared" si="26"/>
        <v>2.5000480069514568</v>
      </c>
      <c r="AF27" s="21">
        <f t="shared" si="26"/>
        <v>2.41779864523971</v>
      </c>
      <c r="AG27" s="21">
        <f t="shared" si="26"/>
        <v>2.3407924505177431</v>
      </c>
      <c r="AH27" s="21">
        <f t="shared" si="26"/>
        <v>2.2685432333120983</v>
      </c>
      <c r="AI27" s="21">
        <f t="shared" si="26"/>
        <v>2.2006231492174462</v>
      </c>
    </row>
    <row r="28" spans="1:36" x14ac:dyDescent="0.35">
      <c r="A28" s="24"/>
      <c r="C28" s="22"/>
      <c r="D28" s="23">
        <v>20</v>
      </c>
      <c r="E28" s="12">
        <f>D28+5</f>
        <v>25</v>
      </c>
      <c r="F28" s="12">
        <f t="shared" ref="F28:AI28" si="27">E28+5</f>
        <v>30</v>
      </c>
      <c r="G28" s="12">
        <f t="shared" si="27"/>
        <v>35</v>
      </c>
      <c r="H28" s="12">
        <f t="shared" si="27"/>
        <v>40</v>
      </c>
      <c r="I28" s="12">
        <f t="shared" si="27"/>
        <v>45</v>
      </c>
      <c r="J28" s="12">
        <f t="shared" si="27"/>
        <v>50</v>
      </c>
      <c r="K28" s="12">
        <f t="shared" si="27"/>
        <v>55</v>
      </c>
      <c r="L28" s="12">
        <f t="shared" si="27"/>
        <v>60</v>
      </c>
      <c r="M28" s="12">
        <f t="shared" si="27"/>
        <v>65</v>
      </c>
      <c r="N28" s="12">
        <f t="shared" si="27"/>
        <v>70</v>
      </c>
      <c r="O28" s="12">
        <f t="shared" si="27"/>
        <v>75</v>
      </c>
      <c r="P28" s="12">
        <f t="shared" si="27"/>
        <v>80</v>
      </c>
      <c r="Q28" s="12">
        <f>P28+5</f>
        <v>85</v>
      </c>
      <c r="R28" s="12">
        <f t="shared" si="27"/>
        <v>90</v>
      </c>
      <c r="S28" s="12">
        <f t="shared" si="27"/>
        <v>95</v>
      </c>
      <c r="T28" s="12">
        <f t="shared" si="27"/>
        <v>100</v>
      </c>
      <c r="U28" s="12">
        <f t="shared" si="27"/>
        <v>105</v>
      </c>
      <c r="V28" s="12">
        <f t="shared" si="27"/>
        <v>110</v>
      </c>
      <c r="W28" s="12">
        <f t="shared" si="27"/>
        <v>115</v>
      </c>
      <c r="X28" s="12">
        <f t="shared" si="27"/>
        <v>120</v>
      </c>
      <c r="Y28" s="12">
        <f t="shared" si="27"/>
        <v>125</v>
      </c>
      <c r="Z28" s="12">
        <f t="shared" si="27"/>
        <v>130</v>
      </c>
      <c r="AA28" s="12">
        <f t="shared" si="27"/>
        <v>135</v>
      </c>
      <c r="AB28" s="12">
        <f t="shared" si="27"/>
        <v>140</v>
      </c>
      <c r="AC28" s="12">
        <f t="shared" si="27"/>
        <v>145</v>
      </c>
      <c r="AD28" s="12">
        <f t="shared" si="27"/>
        <v>150</v>
      </c>
      <c r="AE28" s="12">
        <f t="shared" si="27"/>
        <v>155</v>
      </c>
      <c r="AF28" s="12">
        <f t="shared" si="27"/>
        <v>160</v>
      </c>
      <c r="AG28" s="12">
        <f t="shared" si="27"/>
        <v>165</v>
      </c>
      <c r="AH28" s="12">
        <f t="shared" si="27"/>
        <v>170</v>
      </c>
      <c r="AI28" s="12">
        <f t="shared" si="27"/>
        <v>175</v>
      </c>
    </row>
    <row r="29" spans="1:36" x14ac:dyDescent="0.35">
      <c r="A29" s="24"/>
      <c r="B29" t="s">
        <v>18</v>
      </c>
      <c r="C29" s="24"/>
      <c r="D29" s="37" t="s">
        <v>5</v>
      </c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6" x14ac:dyDescent="0.35">
      <c r="A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</row>
    <row r="31" spans="1:36" x14ac:dyDescent="0.35">
      <c r="A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1:36" x14ac:dyDescent="0.35">
      <c r="A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</row>
    <row r="33" spans="1:35" x14ac:dyDescent="0.35">
      <c r="A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</row>
    <row r="34" spans="1:35" x14ac:dyDescent="0.35">
      <c r="A34" s="38" t="s">
        <v>28</v>
      </c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</row>
    <row r="35" spans="1:35" x14ac:dyDescent="0.35">
      <c r="A35" s="36" t="s">
        <v>29</v>
      </c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</row>
    <row r="36" spans="1:35" x14ac:dyDescent="0.35">
      <c r="B36" s="1"/>
      <c r="C36" s="22"/>
      <c r="D36" s="22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</row>
    <row r="37" spans="1:35" x14ac:dyDescent="0.35">
      <c r="B37" s="1"/>
      <c r="C37" s="22"/>
      <c r="D37" s="22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</row>
    <row r="38" spans="1:35" x14ac:dyDescent="0.35">
      <c r="B38" s="1"/>
      <c r="C38" s="22"/>
      <c r="D38" s="22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</row>
    <row r="39" spans="1:35" x14ac:dyDescent="0.35">
      <c r="B39" s="1"/>
      <c r="C39" s="22"/>
      <c r="D39" s="22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</row>
    <row r="40" spans="1:35" x14ac:dyDescent="0.35">
      <c r="B40" s="1"/>
      <c r="C40" s="22"/>
      <c r="D40" s="22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</row>
    <row r="41" spans="1:35" x14ac:dyDescent="0.35">
      <c r="B41" s="1"/>
      <c r="C41" s="22"/>
      <c r="D41" s="22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</row>
    <row r="42" spans="1:35" x14ac:dyDescent="0.35">
      <c r="B42" s="1"/>
      <c r="C42" s="22"/>
      <c r="D42" s="22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</row>
    <row r="43" spans="1:35" x14ac:dyDescent="0.35">
      <c r="B43" s="1"/>
      <c r="C43" s="22"/>
      <c r="D43" s="22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</row>
    <row r="44" spans="1:35" x14ac:dyDescent="0.35">
      <c r="B44" s="1"/>
      <c r="C44" s="22"/>
      <c r="D44" s="22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</row>
    <row r="45" spans="1:35" x14ac:dyDescent="0.35">
      <c r="B45" s="1"/>
      <c r="C45" s="22"/>
      <c r="D45" s="22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</row>
    <row r="46" spans="1:35" x14ac:dyDescent="0.35">
      <c r="B46" s="1"/>
      <c r="C46" s="22"/>
      <c r="D46" s="22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</row>
    <row r="47" spans="1:35" x14ac:dyDescent="0.35">
      <c r="B47" s="1"/>
      <c r="C47" s="22"/>
      <c r="D47" s="22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1:35" x14ac:dyDescent="0.35">
      <c r="B48" s="1"/>
      <c r="C48" s="22"/>
      <c r="D48" s="22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2:35" x14ac:dyDescent="0.35">
      <c r="B49" s="1"/>
      <c r="C49" s="22"/>
      <c r="D49" s="22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  <row r="50" spans="2:35" x14ac:dyDescent="0.35">
      <c r="B50" s="1"/>
      <c r="C50" s="22"/>
      <c r="D50" s="22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</row>
    <row r="51" spans="2:35" x14ac:dyDescent="0.35">
      <c r="B51" s="1"/>
      <c r="C51" s="22"/>
      <c r="D51" s="22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</row>
    <row r="52" spans="2:35" x14ac:dyDescent="0.35">
      <c r="B52" s="1"/>
      <c r="C52" s="22"/>
      <c r="D52" s="22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</row>
    <row r="53" spans="2:35" x14ac:dyDescent="0.35">
      <c r="B53" s="1"/>
      <c r="C53" s="22"/>
      <c r="D53" s="22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</row>
    <row r="54" spans="2:35" x14ac:dyDescent="0.35">
      <c r="B54" s="1"/>
      <c r="C54" s="22"/>
      <c r="D54" s="22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</row>
    <row r="55" spans="2:35" x14ac:dyDescent="0.35">
      <c r="B55" s="1"/>
      <c r="C55" s="22"/>
      <c r="D55" s="22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</row>
    <row r="56" spans="2:35" x14ac:dyDescent="0.35"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</row>
    <row r="57" spans="2:35" x14ac:dyDescent="0.35"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</row>
    <row r="58" spans="2:35" x14ac:dyDescent="0.35"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</row>
    <row r="59" spans="2:35" x14ac:dyDescent="0.35"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</row>
    <row r="60" spans="2:35" x14ac:dyDescent="0.35"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</row>
    <row r="61" spans="2:35" x14ac:dyDescent="0.35">
      <c r="B61" s="1"/>
      <c r="C61" s="22"/>
      <c r="D61" s="22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</row>
    <row r="62" spans="2:35" x14ac:dyDescent="0.35">
      <c r="B62" s="1"/>
      <c r="C62" s="22"/>
      <c r="D62" s="22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</row>
    <row r="63" spans="2:35" x14ac:dyDescent="0.35">
      <c r="C63" s="22"/>
      <c r="D63" s="22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</row>
    <row r="64" spans="2:35" x14ac:dyDescent="0.35">
      <c r="C64" s="22"/>
      <c r="D64" s="22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</row>
    <row r="65" spans="3:35" x14ac:dyDescent="0.35">
      <c r="C65" s="22"/>
      <c r="D65" s="22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</row>
    <row r="66" spans="3:35" x14ac:dyDescent="0.35">
      <c r="C66" s="22"/>
      <c r="D66" s="22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</row>
    <row r="67" spans="3:35" x14ac:dyDescent="0.35"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</row>
    <row r="68" spans="3:35" x14ac:dyDescent="0.35"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</row>
    <row r="69" spans="3:35" x14ac:dyDescent="0.35"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</row>
    <row r="70" spans="3:35" x14ac:dyDescent="0.35"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</row>
    <row r="71" spans="3:35" x14ac:dyDescent="0.35"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</row>
    <row r="72" spans="3:35" x14ac:dyDescent="0.35"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</row>
    <row r="73" spans="3:35" x14ac:dyDescent="0.35"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</row>
    <row r="74" spans="3:35" x14ac:dyDescent="0.35"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</row>
    <row r="75" spans="3:35" x14ac:dyDescent="0.35"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</row>
    <row r="76" spans="3:35" x14ac:dyDescent="0.35"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</row>
    <row r="77" spans="3:35" x14ac:dyDescent="0.35"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</row>
    <row r="78" spans="3:35" x14ac:dyDescent="0.35"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</row>
    <row r="79" spans="3:35" x14ac:dyDescent="0.35"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</row>
    <row r="80" spans="3:35" x14ac:dyDescent="0.35"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</row>
    <row r="81" spans="3:35" x14ac:dyDescent="0.35"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</row>
    <row r="82" spans="3:35" x14ac:dyDescent="0.35"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</row>
    <row r="83" spans="3:35" x14ac:dyDescent="0.35"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</row>
    <row r="84" spans="3:35" x14ac:dyDescent="0.35"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</row>
    <row r="85" spans="3:35" x14ac:dyDescent="0.35"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</row>
    <row r="86" spans="3:35" x14ac:dyDescent="0.35"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</row>
    <row r="87" spans="3:35" x14ac:dyDescent="0.35"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</row>
    <row r="88" spans="3:35" x14ac:dyDescent="0.35"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</row>
    <row r="89" spans="3:35" x14ac:dyDescent="0.35"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</row>
    <row r="90" spans="3:35" x14ac:dyDescent="0.35"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</row>
    <row r="91" spans="3:35" x14ac:dyDescent="0.35"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</row>
    <row r="92" spans="3:35" x14ac:dyDescent="0.35"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</row>
    <row r="93" spans="3:35" x14ac:dyDescent="0.35"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</row>
    <row r="94" spans="3:35" x14ac:dyDescent="0.35"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</row>
    <row r="95" spans="3:35" x14ac:dyDescent="0.35"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</row>
    <row r="96" spans="3:35" x14ac:dyDescent="0.35"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</row>
    <row r="97" spans="3:35" x14ac:dyDescent="0.35"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</row>
    <row r="98" spans="3:35" x14ac:dyDescent="0.35"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</row>
    <row r="99" spans="3:35" x14ac:dyDescent="0.35"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</row>
    <row r="100" spans="3:35" x14ac:dyDescent="0.35"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</row>
    <row r="101" spans="3:35" x14ac:dyDescent="0.35"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</row>
    <row r="102" spans="3:35" x14ac:dyDescent="0.35"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</row>
    <row r="103" spans="3:35" x14ac:dyDescent="0.35"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</row>
    <row r="104" spans="3:35" x14ac:dyDescent="0.35"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</row>
    <row r="105" spans="3:35" x14ac:dyDescent="0.35"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</row>
    <row r="106" spans="3:35" x14ac:dyDescent="0.35"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</row>
    <row r="107" spans="3:35" x14ac:dyDescent="0.35"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</row>
    <row r="108" spans="3:35" x14ac:dyDescent="0.35"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</row>
    <row r="109" spans="3:35" x14ac:dyDescent="0.35"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</row>
    <row r="110" spans="3:35" x14ac:dyDescent="0.35"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</row>
    <row r="111" spans="3:35" x14ac:dyDescent="0.35"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</row>
    <row r="112" spans="3:35" x14ac:dyDescent="0.35"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</row>
    <row r="113" spans="3:35" x14ac:dyDescent="0.35"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</row>
    <row r="114" spans="3:35" x14ac:dyDescent="0.35"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</row>
    <row r="115" spans="3:35" x14ac:dyDescent="0.35"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</row>
    <row r="116" spans="3:35" x14ac:dyDescent="0.35"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</row>
    <row r="117" spans="3:35" x14ac:dyDescent="0.35"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</row>
    <row r="118" spans="3:35" x14ac:dyDescent="0.35"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</row>
    <row r="119" spans="3:35" x14ac:dyDescent="0.35"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</row>
    <row r="120" spans="3:35" x14ac:dyDescent="0.35"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</row>
    <row r="121" spans="3:35" x14ac:dyDescent="0.35"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</row>
    <row r="122" spans="3:35" x14ac:dyDescent="0.35"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</row>
    <row r="123" spans="3:35" x14ac:dyDescent="0.35"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</row>
    <row r="124" spans="3:35" x14ac:dyDescent="0.35"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</row>
    <row r="125" spans="3:35" x14ac:dyDescent="0.35"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</row>
    <row r="126" spans="3:35" x14ac:dyDescent="0.35"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</row>
    <row r="127" spans="3:35" x14ac:dyDescent="0.35"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</row>
    <row r="128" spans="3:35" x14ac:dyDescent="0.35"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</row>
    <row r="129" spans="3:35" x14ac:dyDescent="0.35"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</row>
    <row r="130" spans="3:35" x14ac:dyDescent="0.35"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</row>
    <row r="131" spans="3:35" x14ac:dyDescent="0.35"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</row>
    <row r="132" spans="3:35" x14ac:dyDescent="0.35"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</row>
    <row r="133" spans="3:35" x14ac:dyDescent="0.35"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</row>
    <row r="134" spans="3:35" x14ac:dyDescent="0.35"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</row>
    <row r="135" spans="3:35" x14ac:dyDescent="0.35"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</row>
    <row r="136" spans="3:35" x14ac:dyDescent="0.35"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</row>
    <row r="137" spans="3:35" x14ac:dyDescent="0.35"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</row>
    <row r="138" spans="3:35" x14ac:dyDescent="0.35"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</row>
    <row r="139" spans="3:35" x14ac:dyDescent="0.35"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</row>
    <row r="140" spans="3:35" x14ac:dyDescent="0.35"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</row>
    <row r="141" spans="3:35" x14ac:dyDescent="0.35"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</row>
    <row r="142" spans="3:35" x14ac:dyDescent="0.35"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</row>
    <row r="143" spans="3:35" x14ac:dyDescent="0.35"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</row>
    <row r="144" spans="3:35" x14ac:dyDescent="0.35"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</row>
    <row r="145" spans="3:35" x14ac:dyDescent="0.35"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</row>
    <row r="146" spans="3:35" x14ac:dyDescent="0.35"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</row>
    <row r="147" spans="3:35" x14ac:dyDescent="0.35"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</row>
    <row r="148" spans="3:35" x14ac:dyDescent="0.35"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</row>
    <row r="149" spans="3:35" x14ac:dyDescent="0.35"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</row>
    <row r="150" spans="3:35" x14ac:dyDescent="0.35"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</row>
    <row r="151" spans="3:35" x14ac:dyDescent="0.35"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</row>
    <row r="152" spans="3:35" x14ac:dyDescent="0.35"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</row>
    <row r="153" spans="3:35" x14ac:dyDescent="0.35"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</row>
    <row r="154" spans="3:35" x14ac:dyDescent="0.35"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</row>
    <row r="155" spans="3:35" x14ac:dyDescent="0.35"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</row>
    <row r="156" spans="3:35" x14ac:dyDescent="0.35"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</row>
    <row r="157" spans="3:35" x14ac:dyDescent="0.35"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</row>
    <row r="158" spans="3:35" x14ac:dyDescent="0.35"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</row>
    <row r="159" spans="3:35" x14ac:dyDescent="0.35"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</row>
    <row r="160" spans="3:35" x14ac:dyDescent="0.35"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</row>
    <row r="161" spans="1:35" x14ac:dyDescent="0.35"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</row>
    <row r="162" spans="1:35" x14ac:dyDescent="0.35"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</row>
    <row r="163" spans="1:35" x14ac:dyDescent="0.35"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</row>
    <row r="164" spans="1:35" x14ac:dyDescent="0.35">
      <c r="A164" s="25" t="s">
        <v>19</v>
      </c>
      <c r="B164" s="22"/>
      <c r="C164" s="22"/>
      <c r="D164" s="22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</row>
    <row r="165" spans="1:35" x14ac:dyDescent="0.35">
      <c r="A165" s="24" t="s">
        <v>16</v>
      </c>
      <c r="B165" s="22">
        <v>15000</v>
      </c>
      <c r="C165" s="24">
        <f t="shared" ref="C165:AE165" si="28">B165+5000</f>
        <v>20000</v>
      </c>
      <c r="D165" s="24">
        <f t="shared" si="28"/>
        <v>25000</v>
      </c>
      <c r="E165" s="24">
        <f t="shared" si="28"/>
        <v>30000</v>
      </c>
      <c r="F165" s="24">
        <f t="shared" si="28"/>
        <v>35000</v>
      </c>
      <c r="G165" s="24">
        <f t="shared" si="28"/>
        <v>40000</v>
      </c>
      <c r="H165" s="24">
        <f t="shared" si="28"/>
        <v>45000</v>
      </c>
      <c r="I165" s="24">
        <f t="shared" si="28"/>
        <v>50000</v>
      </c>
      <c r="J165" s="24">
        <f t="shared" si="28"/>
        <v>55000</v>
      </c>
      <c r="K165" s="24">
        <f t="shared" si="28"/>
        <v>60000</v>
      </c>
      <c r="L165" s="24">
        <f t="shared" si="28"/>
        <v>65000</v>
      </c>
      <c r="M165" s="24">
        <f t="shared" si="28"/>
        <v>70000</v>
      </c>
      <c r="N165" s="24">
        <f t="shared" si="28"/>
        <v>75000</v>
      </c>
      <c r="O165" s="24">
        <f t="shared" si="28"/>
        <v>80000</v>
      </c>
      <c r="P165" s="24">
        <f t="shared" si="28"/>
        <v>85000</v>
      </c>
      <c r="Q165" s="24">
        <f t="shared" si="28"/>
        <v>90000</v>
      </c>
      <c r="R165" s="24">
        <f t="shared" si="28"/>
        <v>95000</v>
      </c>
      <c r="S165" s="24">
        <f t="shared" si="28"/>
        <v>100000</v>
      </c>
      <c r="T165" s="24">
        <f t="shared" si="28"/>
        <v>105000</v>
      </c>
      <c r="U165" s="24">
        <f t="shared" si="28"/>
        <v>110000</v>
      </c>
      <c r="V165" s="24">
        <f t="shared" si="28"/>
        <v>115000</v>
      </c>
      <c r="W165" s="24">
        <f t="shared" si="28"/>
        <v>120000</v>
      </c>
      <c r="X165" s="24">
        <f t="shared" si="28"/>
        <v>125000</v>
      </c>
      <c r="Y165" s="24">
        <f t="shared" si="28"/>
        <v>130000</v>
      </c>
      <c r="Z165" s="24">
        <f t="shared" si="28"/>
        <v>135000</v>
      </c>
      <c r="AA165" s="24">
        <f t="shared" si="28"/>
        <v>140000</v>
      </c>
      <c r="AB165" s="24">
        <f t="shared" si="28"/>
        <v>145000</v>
      </c>
      <c r="AC165" s="24">
        <f t="shared" si="28"/>
        <v>150000</v>
      </c>
      <c r="AD165" s="24">
        <f t="shared" si="28"/>
        <v>155000</v>
      </c>
      <c r="AE165" s="24">
        <f t="shared" si="28"/>
        <v>160000</v>
      </c>
      <c r="AF165" s="24">
        <f>AE165+5000</f>
        <v>165000</v>
      </c>
      <c r="AG165" s="24">
        <f t="shared" ref="AG165" si="29">AF165+5000</f>
        <v>170000</v>
      </c>
      <c r="AH165" s="24"/>
      <c r="AI165" s="24"/>
    </row>
    <row r="166" spans="1:35" x14ac:dyDescent="0.35">
      <c r="A166" s="24" t="s">
        <v>12</v>
      </c>
      <c r="B166" s="22">
        <v>5000</v>
      </c>
      <c r="C166" s="24">
        <f t="shared" ref="C166:AE166" si="30">B166+5000</f>
        <v>10000</v>
      </c>
      <c r="D166" s="24">
        <f t="shared" si="30"/>
        <v>15000</v>
      </c>
      <c r="E166" s="24">
        <f t="shared" si="30"/>
        <v>20000</v>
      </c>
      <c r="F166" s="24">
        <f t="shared" si="30"/>
        <v>25000</v>
      </c>
      <c r="G166" s="24">
        <f t="shared" si="30"/>
        <v>30000</v>
      </c>
      <c r="H166" s="24">
        <f t="shared" si="30"/>
        <v>35000</v>
      </c>
      <c r="I166" s="24">
        <f t="shared" si="30"/>
        <v>40000</v>
      </c>
      <c r="J166" s="24">
        <f t="shared" si="30"/>
        <v>45000</v>
      </c>
      <c r="K166" s="24">
        <f t="shared" si="30"/>
        <v>50000</v>
      </c>
      <c r="L166" s="24">
        <f t="shared" si="30"/>
        <v>55000</v>
      </c>
      <c r="M166" s="24">
        <f t="shared" si="30"/>
        <v>60000</v>
      </c>
      <c r="N166" s="24">
        <f t="shared" si="30"/>
        <v>65000</v>
      </c>
      <c r="O166" s="24">
        <f t="shared" si="30"/>
        <v>70000</v>
      </c>
      <c r="P166" s="24">
        <f t="shared" si="30"/>
        <v>75000</v>
      </c>
      <c r="Q166" s="24">
        <f t="shared" si="30"/>
        <v>80000</v>
      </c>
      <c r="R166" s="24">
        <f t="shared" si="30"/>
        <v>85000</v>
      </c>
      <c r="S166" s="24">
        <f t="shared" si="30"/>
        <v>90000</v>
      </c>
      <c r="T166" s="24">
        <f t="shared" si="30"/>
        <v>95000</v>
      </c>
      <c r="U166" s="24">
        <f t="shared" si="30"/>
        <v>100000</v>
      </c>
      <c r="V166" s="24">
        <f t="shared" si="30"/>
        <v>105000</v>
      </c>
      <c r="W166" s="24">
        <f t="shared" si="30"/>
        <v>110000</v>
      </c>
      <c r="X166" s="24">
        <f t="shared" si="30"/>
        <v>115000</v>
      </c>
      <c r="Y166" s="24">
        <f t="shared" si="30"/>
        <v>120000</v>
      </c>
      <c r="Z166" s="24">
        <f t="shared" si="30"/>
        <v>125000</v>
      </c>
      <c r="AA166" s="24">
        <f t="shared" si="30"/>
        <v>130000</v>
      </c>
      <c r="AB166" s="24">
        <f t="shared" si="30"/>
        <v>135000</v>
      </c>
      <c r="AC166" s="24">
        <f t="shared" si="30"/>
        <v>140000</v>
      </c>
      <c r="AD166" s="24">
        <f t="shared" si="30"/>
        <v>145000</v>
      </c>
      <c r="AE166" s="24">
        <f t="shared" si="30"/>
        <v>150000</v>
      </c>
      <c r="AF166" s="24">
        <f>AE166+5000</f>
        <v>155000</v>
      </c>
      <c r="AG166" s="24">
        <f t="shared" ref="AG166" si="31">AF166+5000</f>
        <v>160000</v>
      </c>
      <c r="AH166" s="24"/>
      <c r="AI166" s="24"/>
    </row>
    <row r="167" spans="1:35" x14ac:dyDescent="0.35">
      <c r="A167" s="24" t="s">
        <v>17</v>
      </c>
      <c r="B167" s="22">
        <f t="shared" ref="B167:AE167" si="32">B165*25</f>
        <v>375000</v>
      </c>
      <c r="C167" s="22">
        <f t="shared" si="32"/>
        <v>500000</v>
      </c>
      <c r="D167" s="22">
        <f t="shared" si="32"/>
        <v>625000</v>
      </c>
      <c r="E167" s="22">
        <f t="shared" si="32"/>
        <v>750000</v>
      </c>
      <c r="F167" s="22">
        <f t="shared" si="32"/>
        <v>875000</v>
      </c>
      <c r="G167" s="22">
        <f t="shared" si="32"/>
        <v>1000000</v>
      </c>
      <c r="H167" s="22">
        <f t="shared" si="32"/>
        <v>1125000</v>
      </c>
      <c r="I167" s="22">
        <f t="shared" si="32"/>
        <v>1250000</v>
      </c>
      <c r="J167" s="22">
        <f t="shared" si="32"/>
        <v>1375000</v>
      </c>
      <c r="K167" s="22">
        <f t="shared" si="32"/>
        <v>1500000</v>
      </c>
      <c r="L167" s="22">
        <f t="shared" si="32"/>
        <v>1625000</v>
      </c>
      <c r="M167" s="22">
        <f t="shared" si="32"/>
        <v>1750000</v>
      </c>
      <c r="N167" s="22">
        <f t="shared" si="32"/>
        <v>1875000</v>
      </c>
      <c r="O167" s="22">
        <f t="shared" si="32"/>
        <v>2000000</v>
      </c>
      <c r="P167" s="22">
        <f t="shared" si="32"/>
        <v>2125000</v>
      </c>
      <c r="Q167" s="22">
        <f t="shared" si="32"/>
        <v>2250000</v>
      </c>
      <c r="R167" s="22">
        <f t="shared" si="32"/>
        <v>2375000</v>
      </c>
      <c r="S167" s="22">
        <f t="shared" si="32"/>
        <v>2500000</v>
      </c>
      <c r="T167" s="22">
        <f t="shared" si="32"/>
        <v>2625000</v>
      </c>
      <c r="U167" s="22">
        <f t="shared" si="32"/>
        <v>2750000</v>
      </c>
      <c r="V167" s="22">
        <f t="shared" si="32"/>
        <v>2875000</v>
      </c>
      <c r="W167" s="22">
        <f t="shared" si="32"/>
        <v>3000000</v>
      </c>
      <c r="X167" s="22">
        <f t="shared" si="32"/>
        <v>3125000</v>
      </c>
      <c r="Y167" s="22">
        <f t="shared" si="32"/>
        <v>3250000</v>
      </c>
      <c r="Z167" s="22">
        <f t="shared" si="32"/>
        <v>3375000</v>
      </c>
      <c r="AA167" s="22">
        <f t="shared" si="32"/>
        <v>3500000</v>
      </c>
      <c r="AB167" s="22">
        <f t="shared" si="32"/>
        <v>3625000</v>
      </c>
      <c r="AC167" s="22">
        <f t="shared" si="32"/>
        <v>3750000</v>
      </c>
      <c r="AD167" s="22">
        <f t="shared" si="32"/>
        <v>3875000</v>
      </c>
      <c r="AE167" s="22">
        <f t="shared" si="32"/>
        <v>4000000</v>
      </c>
      <c r="AF167" s="22">
        <f t="shared" ref="AF167:AG167" si="33">AF165*25</f>
        <v>4125000</v>
      </c>
      <c r="AG167" s="22">
        <f t="shared" si="33"/>
        <v>4250000</v>
      </c>
      <c r="AH167" s="24"/>
      <c r="AI167" s="24"/>
    </row>
    <row r="168" spans="1:35" x14ac:dyDescent="0.35">
      <c r="B168" s="1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</row>
    <row r="169" spans="1:35" x14ac:dyDescent="0.35"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</row>
    <row r="170" spans="1:35" x14ac:dyDescent="0.35"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</row>
    <row r="171" spans="1:35" x14ac:dyDescent="0.35"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</row>
    <row r="172" spans="1:35" x14ac:dyDescent="0.35"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</row>
    <row r="173" spans="1:35" x14ac:dyDescent="0.35"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</row>
    <row r="174" spans="1:35" x14ac:dyDescent="0.35"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</row>
    <row r="175" spans="1:35" x14ac:dyDescent="0.35"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</row>
  </sheetData>
  <sheetProtection algorithmName="SHA-512" hashValue="DaYAcNhflmObJa7CLtzhYhFR7Cz8pPQURF48U8FeLLyd5rL5MPJ8wawWfYX5x1L+23BYvEWf5qSJidTCro7Oag==" saltValue="WsTp0ITvqZI4g/b6tF4amw==" spinCount="100000" sheet="1" objects="1" scenarios="1"/>
  <mergeCells count="2">
    <mergeCell ref="D1:AI1"/>
    <mergeCell ref="D29:AI29"/>
  </mergeCells>
  <conditionalFormatting sqref="D2:AI27">
    <cfRule type="cellIs" dxfId="9" priority="1" operator="equal">
      <formula>$B$15</formula>
    </cfRule>
    <cfRule type="cellIs" dxfId="8" priority="2" operator="between">
      <formula>0.1</formula>
      <formula>$B$15</formula>
    </cfRule>
    <cfRule type="cellIs" dxfId="7" priority="3" operator="greaterThan">
      <formula>$B$15</formula>
    </cfRule>
    <cfRule type="cellIs" dxfId="6" priority="4" operator="equal">
      <formula>$B$15</formula>
    </cfRule>
    <cfRule type="cellIs" dxfId="5" priority="5" operator="between">
      <formula>0.1</formula>
      <formula>$B$15</formula>
    </cfRule>
    <cfRule type="cellIs" dxfId="4" priority="6" operator="greaterThan">
      <formula>$B$15</formula>
    </cfRule>
    <cfRule type="cellIs" dxfId="3" priority="7" operator="between">
      <formula>0.1</formula>
      <formula>15</formula>
    </cfRule>
    <cfRule type="cellIs" dxfId="2" priority="8" operator="between">
      <formula>15</formula>
      <formula>30</formula>
    </cfRule>
    <cfRule type="cellIs" dxfId="1" priority="9" operator="between">
      <formula>30</formula>
      <formula>40</formula>
    </cfRule>
    <cfRule type="cellIs" dxfId="0" priority="10" operator="between">
      <formula>40</formula>
      <formula>100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yourm</dc:creator>
  <cp:lastModifiedBy>Nick Carr</cp:lastModifiedBy>
  <dcterms:created xsi:type="dcterms:W3CDTF">2017-06-13T05:13:21Z</dcterms:created>
  <dcterms:modified xsi:type="dcterms:W3CDTF">2024-02-13T02:47:22Z</dcterms:modified>
</cp:coreProperties>
</file>