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942ad210d7e461b/Desktop/Calculators/Calculators/"/>
    </mc:Choice>
  </mc:AlternateContent>
  <xr:revisionPtr revIDLastSave="8" documentId="13_ncr:1_{AB1FAD64-4A73-7746-8C23-18081D11D5DF}" xr6:coauthVersionLast="47" xr6:coauthVersionMax="47" xr10:uidLastSave="{DCA1E624-8756-4F9F-BCE0-BA6B750DAD66}"/>
  <bookViews>
    <workbookView xWindow="3900" yWindow="3900" windowWidth="28800" windowHeight="15370" xr2:uid="{EF0CCEB8-7600-5C40-92E7-0359C3ED2DCE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9" i="2" l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28" i="2"/>
  <c r="I2" i="1"/>
  <c r="I3" i="1" s="1"/>
  <c r="I4" i="1" s="1"/>
  <c r="I5" i="1" s="1"/>
  <c r="I6" i="1" s="1"/>
  <c r="I7" i="1" s="1"/>
  <c r="I8" i="1" s="1"/>
  <c r="I9" i="1" s="1"/>
  <c r="I10" i="1" s="1"/>
  <c r="I11" i="1" s="1"/>
  <c r="I12" i="1" s="1"/>
  <c r="I13" i="1" s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C22" i="2"/>
  <c r="B18" i="1" l="1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C11" i="2"/>
  <c r="A1" i="2"/>
  <c r="D22" i="2" s="1"/>
  <c r="D3" i="1"/>
  <c r="D4" i="1" s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B11" i="1"/>
  <c r="B4" i="1"/>
  <c r="B6" i="1"/>
  <c r="B12" i="1" l="1"/>
  <c r="B13" i="1" s="1"/>
  <c r="E22" i="2"/>
  <c r="C4" i="2"/>
  <c r="C12" i="2" s="1"/>
  <c r="C13" i="2" s="1"/>
  <c r="F22" i="2" l="1"/>
  <c r="C14" i="2"/>
  <c r="C15" i="2" s="1"/>
  <c r="C16" i="2" s="1"/>
  <c r="D4" i="2"/>
  <c r="C27" i="2" l="1"/>
  <c r="D27" i="2"/>
  <c r="C18" i="2" s="1"/>
  <c r="C19" i="2" s="1"/>
  <c r="G2" i="1" s="1"/>
  <c r="G22" i="2"/>
  <c r="C17" i="2"/>
  <c r="E4" i="2"/>
  <c r="D12" i="2"/>
  <c r="D13" i="2" s="1"/>
  <c r="B7" i="1"/>
  <c r="E27" i="2" l="1"/>
  <c r="B28" i="2" s="1"/>
  <c r="H2" i="1"/>
  <c r="J2" i="1" s="1"/>
  <c r="H22" i="2"/>
  <c r="D14" i="2"/>
  <c r="D15" i="2" s="1"/>
  <c r="D16" i="2" s="1"/>
  <c r="C28" i="2" s="1"/>
  <c r="F4" i="2"/>
  <c r="E12" i="2"/>
  <c r="D28" i="2" l="1"/>
  <c r="D18" i="2" s="1"/>
  <c r="D19" i="2" s="1"/>
  <c r="G3" i="1" s="1"/>
  <c r="H3" i="1" s="1"/>
  <c r="I22" i="2"/>
  <c r="D17" i="2"/>
  <c r="E13" i="2"/>
  <c r="E14" i="2" s="1"/>
  <c r="E15" i="2" s="1"/>
  <c r="E16" i="2" s="1"/>
  <c r="C29" i="2" s="1"/>
  <c r="G4" i="2"/>
  <c r="F12" i="2"/>
  <c r="E28" i="2" l="1"/>
  <c r="B29" i="2" s="1"/>
  <c r="D29" i="2" s="1"/>
  <c r="E18" i="2" s="1"/>
  <c r="E19" i="2" s="1"/>
  <c r="G4" i="1" s="1"/>
  <c r="H4" i="1" s="1"/>
  <c r="J22" i="2"/>
  <c r="J3" i="1"/>
  <c r="E17" i="2"/>
  <c r="H4" i="2"/>
  <c r="G12" i="2"/>
  <c r="F13" i="2"/>
  <c r="F14" i="2" s="1"/>
  <c r="F15" i="2" s="1"/>
  <c r="F16" i="2" s="1"/>
  <c r="C30" i="2" s="1"/>
  <c r="E29" i="2" l="1"/>
  <c r="B30" i="2" s="1"/>
  <c r="D30" i="2" s="1"/>
  <c r="F18" i="2" s="1"/>
  <c r="F19" i="2" s="1"/>
  <c r="G5" i="1" s="1"/>
  <c r="H5" i="1" s="1"/>
  <c r="K22" i="2"/>
  <c r="J4" i="1"/>
  <c r="F17" i="2"/>
  <c r="G13" i="2"/>
  <c r="G14" i="2" s="1"/>
  <c r="G15" i="2" s="1"/>
  <c r="G16" i="2" s="1"/>
  <c r="C31" i="2" s="1"/>
  <c r="I4" i="2"/>
  <c r="H12" i="2"/>
  <c r="E30" i="2" l="1"/>
  <c r="B31" i="2" s="1"/>
  <c r="D31" i="2" s="1"/>
  <c r="G18" i="2" s="1"/>
  <c r="G19" i="2" s="1"/>
  <c r="G6" i="1" s="1"/>
  <c r="H6" i="1" s="1"/>
  <c r="L22" i="2"/>
  <c r="G17" i="2"/>
  <c r="H13" i="2"/>
  <c r="H14" i="2" s="1"/>
  <c r="H15" i="2" s="1"/>
  <c r="H16" i="2" s="1"/>
  <c r="C32" i="2" s="1"/>
  <c r="J4" i="2"/>
  <c r="I12" i="2"/>
  <c r="E31" i="2" l="1"/>
  <c r="B32" i="2" s="1"/>
  <c r="D32" i="2" s="1"/>
  <c r="H18" i="2" s="1"/>
  <c r="H19" i="2" s="1"/>
  <c r="G7" i="1" s="1"/>
  <c r="H7" i="1" s="1"/>
  <c r="M22" i="2"/>
  <c r="J5" i="1"/>
  <c r="H17" i="2"/>
  <c r="I13" i="2"/>
  <c r="I14" i="2" s="1"/>
  <c r="I15" i="2" s="1"/>
  <c r="I16" i="2" s="1"/>
  <c r="C33" i="2" s="1"/>
  <c r="K4" i="2"/>
  <c r="J12" i="2"/>
  <c r="E32" i="2" l="1"/>
  <c r="B33" i="2" s="1"/>
  <c r="D33" i="2" s="1"/>
  <c r="I18" i="2" s="1"/>
  <c r="I19" i="2" s="1"/>
  <c r="G8" i="1" s="1"/>
  <c r="H8" i="1" s="1"/>
  <c r="N22" i="2"/>
  <c r="J6" i="1"/>
  <c r="J7" i="1"/>
  <c r="I17" i="2"/>
  <c r="L4" i="2"/>
  <c r="K12" i="2"/>
  <c r="J13" i="2"/>
  <c r="J14" i="2" s="1"/>
  <c r="J15" i="2" s="1"/>
  <c r="J16" i="2" s="1"/>
  <c r="C34" i="2" s="1"/>
  <c r="E33" i="2" l="1"/>
  <c r="B34" i="2" s="1"/>
  <c r="D34" i="2" s="1"/>
  <c r="J18" i="2" s="1"/>
  <c r="O22" i="2"/>
  <c r="J8" i="1"/>
  <c r="J17" i="2"/>
  <c r="J19" i="2"/>
  <c r="G9" i="1" s="1"/>
  <c r="H9" i="1" s="1"/>
  <c r="K13" i="2"/>
  <c r="K14" i="2" s="1"/>
  <c r="K15" i="2" s="1"/>
  <c r="K16" i="2" s="1"/>
  <c r="C35" i="2" s="1"/>
  <c r="M4" i="2"/>
  <c r="L12" i="2"/>
  <c r="E34" i="2" l="1"/>
  <c r="B35" i="2" s="1"/>
  <c r="D35" i="2" s="1"/>
  <c r="K18" i="2" s="1"/>
  <c r="K19" i="2" s="1"/>
  <c r="G10" i="1" s="1"/>
  <c r="H10" i="1" s="1"/>
  <c r="P22" i="2"/>
  <c r="J9" i="1"/>
  <c r="K17" i="2"/>
  <c r="L13" i="2"/>
  <c r="L14" i="2" s="1"/>
  <c r="L15" i="2" s="1"/>
  <c r="L16" i="2" s="1"/>
  <c r="C36" i="2" s="1"/>
  <c r="N4" i="2"/>
  <c r="M12" i="2"/>
  <c r="E35" i="2" l="1"/>
  <c r="B36" i="2" s="1"/>
  <c r="D36" i="2" s="1"/>
  <c r="L18" i="2" s="1"/>
  <c r="L19" i="2" s="1"/>
  <c r="G11" i="1" s="1"/>
  <c r="H11" i="1" s="1"/>
  <c r="Q22" i="2"/>
  <c r="J10" i="1"/>
  <c r="L17" i="2"/>
  <c r="M13" i="2"/>
  <c r="M14" i="2" s="1"/>
  <c r="M15" i="2" s="1"/>
  <c r="M16" i="2" s="1"/>
  <c r="C37" i="2" s="1"/>
  <c r="O4" i="2"/>
  <c r="N12" i="2"/>
  <c r="E36" i="2" l="1"/>
  <c r="B37" i="2" s="1"/>
  <c r="D37" i="2" s="1"/>
  <c r="M18" i="2" s="1"/>
  <c r="R22" i="2"/>
  <c r="M19" i="2"/>
  <c r="G12" i="1" s="1"/>
  <c r="H12" i="1" s="1"/>
  <c r="M17" i="2"/>
  <c r="N13" i="2"/>
  <c r="N14" i="2" s="1"/>
  <c r="N15" i="2" s="1"/>
  <c r="N16" i="2" s="1"/>
  <c r="C38" i="2" s="1"/>
  <c r="P4" i="2"/>
  <c r="O12" i="2"/>
  <c r="E37" i="2" l="1"/>
  <c r="B38" i="2" s="1"/>
  <c r="D38" i="2" s="1"/>
  <c r="N18" i="2" s="1"/>
  <c r="N19" i="2" s="1"/>
  <c r="G13" i="1" s="1"/>
  <c r="H13" i="1" s="1"/>
  <c r="S22" i="2"/>
  <c r="J11" i="1"/>
  <c r="N17" i="2"/>
  <c r="O13" i="2"/>
  <c r="O14" i="2" s="1"/>
  <c r="O15" i="2" s="1"/>
  <c r="O16" i="2" s="1"/>
  <c r="C39" i="2" s="1"/>
  <c r="Q4" i="2"/>
  <c r="P12" i="2"/>
  <c r="E38" i="2" l="1"/>
  <c r="B39" i="2" s="1"/>
  <c r="D39" i="2"/>
  <c r="O18" i="2" s="1"/>
  <c r="T22" i="2"/>
  <c r="J12" i="1"/>
  <c r="O19" i="2"/>
  <c r="G14" i="1" s="1"/>
  <c r="H14" i="1" s="1"/>
  <c r="O17" i="2"/>
  <c r="R4" i="2"/>
  <c r="Q12" i="2"/>
  <c r="P13" i="2"/>
  <c r="P14" i="2" s="1"/>
  <c r="P15" i="2" s="1"/>
  <c r="P16" i="2" s="1"/>
  <c r="C40" i="2" s="1"/>
  <c r="E39" i="2" l="1"/>
  <c r="B40" i="2" s="1"/>
  <c r="D40" i="2" s="1"/>
  <c r="P18" i="2" s="1"/>
  <c r="U22" i="2"/>
  <c r="J13" i="1"/>
  <c r="J14" i="1"/>
  <c r="P19" i="2"/>
  <c r="G15" i="1" s="1"/>
  <c r="H15" i="1" s="1"/>
  <c r="P17" i="2"/>
  <c r="S4" i="2"/>
  <c r="R12" i="2"/>
  <c r="Q13" i="2"/>
  <c r="Q14" i="2" s="1"/>
  <c r="Q15" i="2" s="1"/>
  <c r="Q16" i="2" s="1"/>
  <c r="C41" i="2" s="1"/>
  <c r="E40" i="2" l="1"/>
  <c r="B41" i="2" s="1"/>
  <c r="D41" i="2" s="1"/>
  <c r="Q18" i="2" s="1"/>
  <c r="V22" i="2"/>
  <c r="J15" i="1"/>
  <c r="Q17" i="2"/>
  <c r="Q19" i="2"/>
  <c r="G16" i="1" s="1"/>
  <c r="H16" i="1" s="1"/>
  <c r="T4" i="2"/>
  <c r="S12" i="2"/>
  <c r="R13" i="2"/>
  <c r="R14" i="2" s="1"/>
  <c r="R15" i="2" s="1"/>
  <c r="R16" i="2" s="1"/>
  <c r="C42" i="2" s="1"/>
  <c r="E41" i="2" l="1"/>
  <c r="B42" i="2" s="1"/>
  <c r="D42" i="2" s="1"/>
  <c r="R18" i="2" s="1"/>
  <c r="R19" i="2" s="1"/>
  <c r="G17" i="1" s="1"/>
  <c r="H17" i="1" s="1"/>
  <c r="W22" i="2"/>
  <c r="J16" i="1"/>
  <c r="R17" i="2"/>
  <c r="S13" i="2"/>
  <c r="S14" i="2" s="1"/>
  <c r="S15" i="2" s="1"/>
  <c r="S16" i="2" s="1"/>
  <c r="C43" i="2" s="1"/>
  <c r="U4" i="2"/>
  <c r="T12" i="2"/>
  <c r="E42" i="2" l="1"/>
  <c r="B43" i="2" s="1"/>
  <c r="D43" i="2" s="1"/>
  <c r="S18" i="2" s="1"/>
  <c r="S19" i="2" s="1"/>
  <c r="G18" i="1" s="1"/>
  <c r="H18" i="1" s="1"/>
  <c r="X22" i="2"/>
  <c r="J17" i="1"/>
  <c r="S17" i="2"/>
  <c r="T13" i="2"/>
  <c r="T14" i="2" s="1"/>
  <c r="T15" i="2" s="1"/>
  <c r="T16" i="2" s="1"/>
  <c r="C44" i="2" s="1"/>
  <c r="V4" i="2"/>
  <c r="W4" i="2" s="1"/>
  <c r="U12" i="2"/>
  <c r="E43" i="2" l="1"/>
  <c r="B44" i="2" s="1"/>
  <c r="D44" i="2" s="1"/>
  <c r="T18" i="2" s="1"/>
  <c r="T19" i="2" s="1"/>
  <c r="G19" i="1" s="1"/>
  <c r="H19" i="1" s="1"/>
  <c r="Y22" i="2"/>
  <c r="J18" i="1"/>
  <c r="T17" i="2"/>
  <c r="W12" i="2"/>
  <c r="W13" i="2" s="1"/>
  <c r="W14" i="2" s="1"/>
  <c r="W15" i="2" s="1"/>
  <c r="W16" i="2" s="1"/>
  <c r="C47" i="2" s="1"/>
  <c r="X4" i="2"/>
  <c r="U13" i="2"/>
  <c r="U14" i="2" s="1"/>
  <c r="U15" i="2" s="1"/>
  <c r="U16" i="2" s="1"/>
  <c r="C45" i="2" s="1"/>
  <c r="V12" i="2"/>
  <c r="V13" i="2" s="1"/>
  <c r="E44" i="2" l="1"/>
  <c r="B45" i="2" s="1"/>
  <c r="D45" i="2" s="1"/>
  <c r="U18" i="2" s="1"/>
  <c r="U19" i="2" s="1"/>
  <c r="G20" i="1" s="1"/>
  <c r="H20" i="1" s="1"/>
  <c r="Z22" i="2"/>
  <c r="J19" i="1"/>
  <c r="U17" i="2"/>
  <c r="Y4" i="2"/>
  <c r="X12" i="2"/>
  <c r="V14" i="2"/>
  <c r="V15" i="2" s="1"/>
  <c r="V16" i="2" s="1"/>
  <c r="C46" i="2" s="1"/>
  <c r="E45" i="2" l="1"/>
  <c r="B46" i="2" s="1"/>
  <c r="D46" i="2" s="1"/>
  <c r="V18" i="2" s="1"/>
  <c r="AA22" i="2"/>
  <c r="J20" i="1"/>
  <c r="V19" i="2"/>
  <c r="G21" i="1" s="1"/>
  <c r="H21" i="1" s="1"/>
  <c r="V17" i="2"/>
  <c r="W17" i="2" s="1"/>
  <c r="X13" i="2"/>
  <c r="X14" i="2" s="1"/>
  <c r="X15" i="2" s="1"/>
  <c r="X16" i="2" s="1"/>
  <c r="C48" i="2" s="1"/>
  <c r="Z4" i="2"/>
  <c r="Y12" i="2"/>
  <c r="Y13" i="2" s="1"/>
  <c r="Y14" i="2" s="1"/>
  <c r="Y15" i="2" s="1"/>
  <c r="Y16" i="2" s="1"/>
  <c r="C49" i="2" s="1"/>
  <c r="E46" i="2" l="1"/>
  <c r="B47" i="2" s="1"/>
  <c r="D47" i="2" s="1"/>
  <c r="X17" i="2"/>
  <c r="Y17" i="2" s="1"/>
  <c r="AA4" i="2"/>
  <c r="Z12" i="2"/>
  <c r="W18" i="2" l="1"/>
  <c r="W19" i="2" s="1"/>
  <c r="G22" i="1" s="1"/>
  <c r="H22" i="1" s="1"/>
  <c r="J22" i="1" s="1"/>
  <c r="E47" i="2"/>
  <c r="B48" i="2" s="1"/>
  <c r="D48" i="2" s="1"/>
  <c r="J21" i="1"/>
  <c r="Z13" i="2"/>
  <c r="Z14" i="2" s="1"/>
  <c r="Z15" i="2" s="1"/>
  <c r="Z16" i="2" s="1"/>
  <c r="C50" i="2" s="1"/>
  <c r="AA12" i="2"/>
  <c r="X18" i="2" l="1"/>
  <c r="X19" i="2" s="1"/>
  <c r="G23" i="1" s="1"/>
  <c r="H23" i="1" s="1"/>
  <c r="J23" i="1" s="1"/>
  <c r="E48" i="2"/>
  <c r="B49" i="2" s="1"/>
  <c r="D49" i="2" s="1"/>
  <c r="Z17" i="2"/>
  <c r="AA13" i="2"/>
  <c r="AA14" i="2" s="1"/>
  <c r="AA15" i="2" s="1"/>
  <c r="AA16" i="2" s="1"/>
  <c r="C51" i="2" s="1"/>
  <c r="Y18" i="2" l="1"/>
  <c r="Y19" i="2" s="1"/>
  <c r="G24" i="1" s="1"/>
  <c r="H24" i="1" s="1"/>
  <c r="J24" i="1" s="1"/>
  <c r="E49" i="2"/>
  <c r="B50" i="2" s="1"/>
  <c r="D50" i="2" s="1"/>
  <c r="AA17" i="2"/>
  <c r="Z18" i="2" l="1"/>
  <c r="Z19" i="2" s="1"/>
  <c r="G25" i="1" s="1"/>
  <c r="H25" i="1" s="1"/>
  <c r="J25" i="1" s="1"/>
  <c r="E50" i="2"/>
  <c r="B51" i="2" s="1"/>
  <c r="D51" i="2" s="1"/>
  <c r="E51" i="2" l="1"/>
  <c r="AA18" i="2"/>
  <c r="AA19" i="2" s="1"/>
  <c r="G26" i="1" s="1"/>
  <c r="H26" i="1" s="1"/>
  <c r="J26" i="1" s="1"/>
</calcChain>
</file>

<file path=xl/sharedStrings.xml><?xml version="1.0" encoding="utf-8"?>
<sst xmlns="http://schemas.openxmlformats.org/spreadsheetml/2006/main" count="71" uniqueCount="70">
  <si>
    <t>Cost per month</t>
  </si>
  <si>
    <t>Electricity prices</t>
  </si>
  <si>
    <t>Solar consumption</t>
  </si>
  <si>
    <t>Less efficiency loss</t>
  </si>
  <si>
    <t>TOTAL solar consumption</t>
  </si>
  <si>
    <t>Electricity cost with solar</t>
  </si>
  <si>
    <t>Use per month (kw)</t>
  </si>
  <si>
    <t>Power price inflation</t>
  </si>
  <si>
    <t>Power use per year (kw)</t>
  </si>
  <si>
    <t>Variable cost per unit used (incl. GST)</t>
  </si>
  <si>
    <t>Cost of solar system</t>
  </si>
  <si>
    <t>Expected grid power use</t>
  </si>
  <si>
    <t>Expected solar power use</t>
  </si>
  <si>
    <t>Power cost per year with solar system</t>
  </si>
  <si>
    <t>Power cost per month with solar system</t>
  </si>
  <si>
    <t>Power cost per year</t>
  </si>
  <si>
    <t>Year</t>
  </si>
  <si>
    <t>Expected efficiency loss per year from solar panels</t>
  </si>
  <si>
    <t>Yr 1</t>
  </si>
  <si>
    <t>Yr 2</t>
  </si>
  <si>
    <t>Yr 3</t>
  </si>
  <si>
    <t>Yr 4</t>
  </si>
  <si>
    <t>Yr 5</t>
  </si>
  <si>
    <t>Yr 6</t>
  </si>
  <si>
    <t>Yr 7</t>
  </si>
  <si>
    <t>Yr 8</t>
  </si>
  <si>
    <t>Yr 9</t>
  </si>
  <si>
    <t>Yr 10</t>
  </si>
  <si>
    <t>Yr 11</t>
  </si>
  <si>
    <t>Yr 12</t>
  </si>
  <si>
    <t>Yr 13</t>
  </si>
  <si>
    <t>Yr 14</t>
  </si>
  <si>
    <t>Yr 15</t>
  </si>
  <si>
    <t>Yr 16</t>
  </si>
  <si>
    <t>Yr 17</t>
  </si>
  <si>
    <t>Yr 18</t>
  </si>
  <si>
    <t>Yr 19</t>
  </si>
  <si>
    <t>Yr 20</t>
  </si>
  <si>
    <t>Yr 21</t>
  </si>
  <si>
    <t>Yr 22</t>
  </si>
  <si>
    <t>Yr 23</t>
  </si>
  <si>
    <t>Yr 24</t>
  </si>
  <si>
    <t>Yr 25</t>
  </si>
  <si>
    <t>Accumulated (total) savings</t>
  </si>
  <si>
    <t>Amount available to invest/save if not used on solar</t>
  </si>
  <si>
    <t>Expected investment/savings return if not used on solar</t>
  </si>
  <si>
    <t>Returns if invested instead</t>
  </si>
  <si>
    <t>Initial savings</t>
  </si>
  <si>
    <t>Invest cost savings</t>
  </si>
  <si>
    <t>Cumulative initial savings</t>
  </si>
  <si>
    <t>TOTAL savings</t>
  </si>
  <si>
    <t>Better or worse off by…</t>
  </si>
  <si>
    <t>Expected annual income from selling solar to the grid</t>
  </si>
  <si>
    <t>Selling solar to grid income</t>
  </si>
  <si>
    <t>Assumptions</t>
  </si>
  <si>
    <t>Additional solar expense</t>
  </si>
  <si>
    <t>Amount</t>
  </si>
  <si>
    <t>Investment returns and inflation rates are consistent</t>
  </si>
  <si>
    <t>Solar panel efficiency loss is a straight line</t>
  </si>
  <si>
    <t>Expected annual solar savings</t>
  </si>
  <si>
    <t xml:space="preserve">Money not spent on solar or electricity/gas to be invested </t>
  </si>
  <si>
    <t>Expected income from selling solar increases with inflation</t>
  </si>
  <si>
    <t>Op balance</t>
  </si>
  <si>
    <t>Inv returns</t>
  </si>
  <si>
    <t>Cl balance</t>
  </si>
  <si>
    <t>Contr</t>
  </si>
  <si>
    <t>Consumption of solar remains consistent, i.e 55%</t>
  </si>
  <si>
    <t>Inverter</t>
  </si>
  <si>
    <t>Click on the logo above for personalised,</t>
  </si>
  <si>
    <t>unbiased financial advice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</si>
</sst>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;[Red]\-&quot;$&quot;#,##0"/>
    <numFmt numFmtId="8" formatCode="&quot;$&quot;#,##0.00;[Red]\-&quot;$&quot;#,##0.00"/>
    <numFmt numFmtId="164" formatCode="&quot;$&quot;#,##0_);[Red]\(&quot;$&quot;#,##0\)"/>
    <numFmt numFmtId="165" formatCode="&quot;$&quot;#,##0.00_);[Red]\(&quot;$&quot;#,##0.00\)"/>
    <numFmt numFmtId="166" formatCode="&quot;$&quot;#,##0"/>
    <numFmt numFmtId="167" formatCode="&quot;$&quot;#,##0.00"/>
    <numFmt numFmtId="168" formatCode="&quot;$&quot;#,##0;[Red]&quot;$&quot;#,##0"/>
  </numFmts>
  <fonts count="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9" fontId="0" fillId="0" borderId="0" xfId="0" applyNumberFormat="1" applyAlignment="1">
      <alignment horizontal="center"/>
    </xf>
    <xf numFmtId="0" fontId="1" fillId="0" borderId="0" xfId="0" applyFont="1" applyAlignment="1">
      <alignment horizontal="center" vertical="center"/>
    </xf>
    <xf numFmtId="10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166" fontId="0" fillId="0" borderId="0" xfId="0" applyNumberFormat="1" applyAlignment="1" applyProtection="1">
      <alignment horizontal="center"/>
      <protection hidden="1"/>
    </xf>
    <xf numFmtId="167" fontId="0" fillId="0" borderId="0" xfId="0" applyNumberFormat="1" applyAlignment="1" applyProtection="1">
      <alignment horizontal="center"/>
      <protection hidden="1"/>
    </xf>
    <xf numFmtId="166" fontId="1" fillId="0" borderId="0" xfId="0" applyNumberFormat="1" applyFont="1" applyAlignment="1" applyProtection="1">
      <alignment horizontal="center"/>
      <protection hidden="1"/>
    </xf>
    <xf numFmtId="167" fontId="1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66" fontId="0" fillId="0" borderId="0" xfId="0" applyNumberForma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9" fontId="0" fillId="0" borderId="0" xfId="0" applyNumberFormat="1" applyAlignment="1" applyProtection="1">
      <alignment horizontal="center" vertical="center"/>
      <protection hidden="1"/>
    </xf>
    <xf numFmtId="168" fontId="0" fillId="0" borderId="0" xfId="0" applyNumberFormat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/>
      <protection locked="0"/>
    </xf>
    <xf numFmtId="8" fontId="2" fillId="2" borderId="0" xfId="0" applyNumberFormat="1" applyFont="1" applyFill="1" applyAlignment="1" applyProtection="1">
      <alignment horizontal="center"/>
      <protection locked="0"/>
    </xf>
    <xf numFmtId="9" fontId="2" fillId="2" borderId="0" xfId="0" applyNumberFormat="1" applyFont="1" applyFill="1" applyAlignment="1" applyProtection="1">
      <alignment horizontal="center"/>
      <protection locked="0"/>
    </xf>
    <xf numFmtId="6" fontId="2" fillId="2" borderId="0" xfId="0" applyNumberFormat="1" applyFont="1" applyFill="1" applyAlignment="1" applyProtection="1">
      <alignment horizontal="center"/>
      <protection locked="0"/>
    </xf>
    <xf numFmtId="10" fontId="2" fillId="2" borderId="0" xfId="0" applyNumberFormat="1" applyFont="1" applyFill="1" applyAlignment="1" applyProtection="1">
      <alignment horizontal="center" vertical="center"/>
      <protection locked="0"/>
    </xf>
    <xf numFmtId="6" fontId="2" fillId="2" borderId="0" xfId="0" applyNumberFormat="1" applyFont="1" applyFill="1" applyAlignment="1" applyProtection="1">
      <alignment horizontal="center" vertical="center"/>
      <protection locked="0"/>
    </xf>
    <xf numFmtId="9" fontId="2" fillId="2" borderId="0" xfId="0" applyNumberFormat="1" applyFont="1" applyFill="1" applyAlignment="1" applyProtection="1">
      <alignment horizontal="center" vertical="center"/>
      <protection locked="0"/>
    </xf>
    <xf numFmtId="166" fontId="2" fillId="2" borderId="0" xfId="0" applyNumberFormat="1" applyFont="1" applyFill="1" applyAlignment="1" applyProtection="1">
      <alignment horizontal="center" vertical="center"/>
      <protection locked="0"/>
    </xf>
    <xf numFmtId="8" fontId="5" fillId="0" borderId="0" xfId="0" applyNumberFormat="1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901700</xdr:colOff>
      <xdr:row>27</xdr:row>
      <xdr:rowOff>190500</xdr:rowOff>
    </xdr:from>
    <xdr:to>
      <xdr:col>0</xdr:col>
      <xdr:colOff>3162920</xdr:colOff>
      <xdr:row>31</xdr:row>
      <xdr:rowOff>71092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F7508B-40B4-4D21-9874-04B9347B5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700" y="5505450"/>
          <a:ext cx="2261220" cy="66799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0EDDB-6F06-6D47-83A0-D70E7CE3625B}">
  <dimension ref="A1:L47"/>
  <sheetViews>
    <sheetView tabSelected="1" workbookViewId="0">
      <selection activeCell="A9" sqref="A9"/>
    </sheetView>
  </sheetViews>
  <sheetFormatPr defaultColWidth="11" defaultRowHeight="15.5" x14ac:dyDescent="0.35"/>
  <cols>
    <col min="1" max="1" width="49.83203125" bestFit="1" customWidth="1"/>
    <col min="2" max="2" width="15.1640625" bestFit="1" customWidth="1"/>
    <col min="3" max="3" width="2.1640625" customWidth="1"/>
    <col min="4" max="4" width="4.6640625" bestFit="1" customWidth="1"/>
    <col min="5" max="5" width="22.1640625" bestFit="1" customWidth="1"/>
    <col min="6" max="6" width="7.83203125" bestFit="1" customWidth="1"/>
    <col min="7" max="7" width="26.6640625" bestFit="1" customWidth="1"/>
    <col min="8" max="8" width="25" bestFit="1" customWidth="1"/>
    <col min="9" max="9" width="24" bestFit="1" customWidth="1"/>
    <col min="10" max="10" width="21.5" bestFit="1" customWidth="1"/>
  </cols>
  <sheetData>
    <row r="1" spans="1:12" x14ac:dyDescent="0.35">
      <c r="A1" s="33"/>
      <c r="B1" s="33"/>
      <c r="C1" s="3"/>
      <c r="D1" s="7" t="s">
        <v>16</v>
      </c>
      <c r="E1" s="7" t="s">
        <v>55</v>
      </c>
      <c r="F1" s="7" t="s">
        <v>56</v>
      </c>
      <c r="G1" s="7" t="s">
        <v>59</v>
      </c>
      <c r="H1" s="7" t="s">
        <v>43</v>
      </c>
      <c r="I1" s="7" t="s">
        <v>46</v>
      </c>
      <c r="J1" s="7" t="s">
        <v>51</v>
      </c>
    </row>
    <row r="2" spans="1:12" x14ac:dyDescent="0.35">
      <c r="A2" s="16" t="s">
        <v>8</v>
      </c>
      <c r="B2" s="23">
        <v>11000</v>
      </c>
      <c r="C2" s="3"/>
      <c r="D2" s="16">
        <v>1</v>
      </c>
      <c r="E2" s="23"/>
      <c r="F2" s="30"/>
      <c r="G2" s="17">
        <f>Sheet2!C19-F2</f>
        <v>2349.0507500000003</v>
      </c>
      <c r="H2" s="17">
        <f>G2-F2</f>
        <v>2349.0507500000003</v>
      </c>
      <c r="I2" s="17">
        <f>B18+(B18*B19)+F2+(F2*B19)</f>
        <v>21000</v>
      </c>
      <c r="J2" s="17">
        <f>H2-I2</f>
        <v>-18650.949249999998</v>
      </c>
      <c r="K2" s="6"/>
    </row>
    <row r="3" spans="1:12" x14ac:dyDescent="0.35">
      <c r="A3" s="9" t="s">
        <v>9</v>
      </c>
      <c r="B3" s="24">
        <v>0.34</v>
      </c>
      <c r="C3" s="3"/>
      <c r="D3" s="16">
        <f>D2+1</f>
        <v>2</v>
      </c>
      <c r="E3" s="23"/>
      <c r="F3" s="30"/>
      <c r="G3" s="17">
        <f>Sheet2!D19-F3</f>
        <v>2526.9748100000006</v>
      </c>
      <c r="H3" s="17">
        <f>G2+G3-F3</f>
        <v>4876.025560000001</v>
      </c>
      <c r="I3" s="17">
        <f t="shared" ref="I3:I15" si="0">I2+(I2*$B$19)+F3+(F3*$B$19)</f>
        <v>22050</v>
      </c>
      <c r="J3" s="17">
        <f t="shared" ref="J3:J26" si="1">H3-I3</f>
        <v>-17173.974439999998</v>
      </c>
      <c r="K3" s="1"/>
    </row>
    <row r="4" spans="1:12" x14ac:dyDescent="0.35">
      <c r="A4" s="16" t="s">
        <v>15</v>
      </c>
      <c r="B4" s="19">
        <f>B3*B2</f>
        <v>3740.0000000000005</v>
      </c>
      <c r="C4" s="3"/>
      <c r="D4" s="16">
        <f t="shared" ref="D4:D26" si="2">D3+1</f>
        <v>3</v>
      </c>
      <c r="E4" s="23"/>
      <c r="F4" s="30"/>
      <c r="G4" s="17">
        <f>Sheet2!E19-F4</f>
        <v>2715.6092186750006</v>
      </c>
      <c r="H4" s="17">
        <f>H3+G4</f>
        <v>7591.6347786750011</v>
      </c>
      <c r="I4" s="17">
        <f t="shared" si="0"/>
        <v>23152.5</v>
      </c>
      <c r="J4" s="17">
        <f t="shared" si="1"/>
        <v>-15560.865221324999</v>
      </c>
      <c r="K4" s="1"/>
    </row>
    <row r="5" spans="1:12" x14ac:dyDescent="0.35">
      <c r="A5" s="9" t="s">
        <v>7</v>
      </c>
      <c r="B5" s="25">
        <v>0.03</v>
      </c>
      <c r="C5" s="3"/>
      <c r="D5" s="16">
        <f t="shared" si="2"/>
        <v>4</v>
      </c>
      <c r="E5" s="23"/>
      <c r="F5" s="30"/>
      <c r="G5" s="17">
        <f>Sheet2!F19-F5</f>
        <v>2915.5439178290007</v>
      </c>
      <c r="H5" s="17">
        <f t="shared" ref="H5:H26" si="3">H4+G5</f>
        <v>10507.178696504001</v>
      </c>
      <c r="I5" s="17">
        <f t="shared" si="0"/>
        <v>24310.125</v>
      </c>
      <c r="J5" s="17">
        <f t="shared" si="1"/>
        <v>-13802.946303495999</v>
      </c>
      <c r="K5" s="2"/>
      <c r="L5" s="1"/>
    </row>
    <row r="6" spans="1:12" x14ac:dyDescent="0.35">
      <c r="A6" s="16" t="s">
        <v>6</v>
      </c>
      <c r="B6" s="20">
        <f>B2/12</f>
        <v>916.66666666666663</v>
      </c>
      <c r="C6" s="3"/>
      <c r="D6" s="16">
        <f t="shared" si="2"/>
        <v>5</v>
      </c>
      <c r="E6" s="23"/>
      <c r="F6" s="30"/>
      <c r="G6" s="17">
        <f>Sheet2!G19-F6</f>
        <v>3127.3999790873077</v>
      </c>
      <c r="H6" s="17">
        <f t="shared" si="3"/>
        <v>13634.578675591309</v>
      </c>
      <c r="I6" s="17">
        <f t="shared" si="0"/>
        <v>25525.631249999999</v>
      </c>
      <c r="J6" s="17">
        <f t="shared" si="1"/>
        <v>-11891.05257440869</v>
      </c>
      <c r="K6" s="1"/>
      <c r="L6" s="1"/>
    </row>
    <row r="7" spans="1:12" x14ac:dyDescent="0.35">
      <c r="A7" s="16" t="s">
        <v>0</v>
      </c>
      <c r="B7" s="19">
        <f>B4/12</f>
        <v>311.66666666666669</v>
      </c>
      <c r="C7" s="3"/>
      <c r="D7" s="16">
        <f t="shared" si="2"/>
        <v>6</v>
      </c>
      <c r="E7" s="23"/>
      <c r="F7" s="30"/>
      <c r="G7" s="17">
        <f>Sheet2!H19-F7</f>
        <v>3351.8312093695363</v>
      </c>
      <c r="H7" s="17">
        <f t="shared" si="3"/>
        <v>16986.409884960845</v>
      </c>
      <c r="I7" s="17">
        <f t="shared" si="0"/>
        <v>26801.912812499999</v>
      </c>
      <c r="J7" s="17">
        <f t="shared" si="1"/>
        <v>-9815.5029275391535</v>
      </c>
      <c r="K7" s="1"/>
      <c r="L7" s="2"/>
    </row>
    <row r="8" spans="1:12" x14ac:dyDescent="0.35">
      <c r="A8" s="16"/>
      <c r="C8" s="3"/>
      <c r="D8" s="16">
        <f t="shared" si="2"/>
        <v>7</v>
      </c>
      <c r="E8" s="23"/>
      <c r="F8" s="30"/>
      <c r="G8" s="17">
        <f>Sheet2!I19-F8</f>
        <v>3589.5258381057124</v>
      </c>
      <c r="H8" s="17">
        <f t="shared" si="3"/>
        <v>20575.935723066559</v>
      </c>
      <c r="I8" s="17">
        <f t="shared" si="0"/>
        <v>28142.008453125</v>
      </c>
      <c r="J8" s="17">
        <f t="shared" si="1"/>
        <v>-7566.0727300584404</v>
      </c>
      <c r="K8" s="1"/>
      <c r="L8" s="2"/>
    </row>
    <row r="9" spans="1:12" x14ac:dyDescent="0.35">
      <c r="A9" s="16" t="s">
        <v>10</v>
      </c>
      <c r="B9" s="26">
        <v>20000</v>
      </c>
      <c r="C9" s="3"/>
      <c r="D9" s="16">
        <f t="shared" si="2"/>
        <v>8</v>
      </c>
      <c r="E9" s="23"/>
      <c r="F9" s="30"/>
      <c r="G9" s="17">
        <f>Sheet2!J19-F9</f>
        <v>3841.2082903267283</v>
      </c>
      <c r="H9" s="17">
        <f t="shared" si="3"/>
        <v>24417.144013393288</v>
      </c>
      <c r="I9" s="17">
        <f t="shared" si="0"/>
        <v>29549.10887578125</v>
      </c>
      <c r="J9" s="17">
        <f t="shared" si="1"/>
        <v>-5131.9648623879621</v>
      </c>
      <c r="K9" s="1"/>
      <c r="L9" s="2"/>
    </row>
    <row r="10" spans="1:12" x14ac:dyDescent="0.35">
      <c r="A10" s="16" t="s">
        <v>12</v>
      </c>
      <c r="B10" s="25">
        <v>0.55000000000000004</v>
      </c>
      <c r="C10" s="3"/>
      <c r="D10" s="16">
        <f t="shared" si="2"/>
        <v>9</v>
      </c>
      <c r="E10" s="23"/>
      <c r="F10" s="30"/>
      <c r="G10" s="17">
        <f>Sheet2!K19-F10</f>
        <v>4107.641049968267</v>
      </c>
      <c r="H10" s="17">
        <f t="shared" si="3"/>
        <v>28524.785063361556</v>
      </c>
      <c r="I10" s="17">
        <f t="shared" si="0"/>
        <v>31026.564319570312</v>
      </c>
      <c r="J10" s="17">
        <f t="shared" si="1"/>
        <v>-2501.7792562087561</v>
      </c>
      <c r="K10" s="1"/>
      <c r="L10" s="2"/>
    </row>
    <row r="11" spans="1:12" x14ac:dyDescent="0.35">
      <c r="A11" s="16" t="s">
        <v>11</v>
      </c>
      <c r="B11" s="21">
        <f>100%-B10</f>
        <v>0.44999999999999996</v>
      </c>
      <c r="C11" s="3"/>
      <c r="D11" s="16">
        <f t="shared" si="2"/>
        <v>10</v>
      </c>
      <c r="E11" s="23"/>
      <c r="F11" s="30"/>
      <c r="G11" s="17">
        <f>Sheet2!L19-F11</f>
        <v>4389.626617945637</v>
      </c>
      <c r="H11" s="17">
        <f t="shared" si="3"/>
        <v>32914.411681307196</v>
      </c>
      <c r="I11" s="17">
        <f t="shared" si="0"/>
        <v>32577.892535548828</v>
      </c>
      <c r="J11" s="17">
        <f t="shared" si="1"/>
        <v>336.51914575836781</v>
      </c>
      <c r="K11" s="1"/>
      <c r="L11" s="2"/>
    </row>
    <row r="12" spans="1:12" x14ac:dyDescent="0.35">
      <c r="A12" s="16" t="s">
        <v>13</v>
      </c>
      <c r="B12" s="19">
        <f>B4*B11</f>
        <v>1683</v>
      </c>
      <c r="C12" s="3"/>
      <c r="D12" s="16">
        <f t="shared" si="2"/>
        <v>11</v>
      </c>
      <c r="E12" s="23"/>
      <c r="F12" s="30"/>
      <c r="G12" s="17">
        <f>Sheet2!M19-F12</f>
        <v>4688.0095697862471</v>
      </c>
      <c r="H12" s="17">
        <f t="shared" si="3"/>
        <v>37602.421251093445</v>
      </c>
      <c r="I12" s="17">
        <f t="shared" si="0"/>
        <v>34206.787162326269</v>
      </c>
      <c r="J12" s="17">
        <f t="shared" si="1"/>
        <v>3395.6340887671759</v>
      </c>
      <c r="K12" s="1"/>
      <c r="L12" s="2"/>
    </row>
    <row r="13" spans="1:12" x14ac:dyDescent="0.35">
      <c r="A13" s="16" t="s">
        <v>14</v>
      </c>
      <c r="B13" s="22">
        <f>B12/12</f>
        <v>140.25</v>
      </c>
      <c r="C13" s="5"/>
      <c r="D13" s="16">
        <f t="shared" si="2"/>
        <v>12</v>
      </c>
      <c r="E13" s="23"/>
      <c r="F13" s="30"/>
      <c r="G13" s="17">
        <f>Sheet2!N19-F13</f>
        <v>5003.6787178471859</v>
      </c>
      <c r="H13" s="17">
        <f t="shared" si="3"/>
        <v>42606.099968940631</v>
      </c>
      <c r="I13" s="17">
        <f t="shared" si="0"/>
        <v>35917.12652044258</v>
      </c>
      <c r="J13" s="17">
        <f t="shared" si="1"/>
        <v>6688.9734484980509</v>
      </c>
      <c r="K13" s="1"/>
      <c r="L13" s="2"/>
    </row>
    <row r="14" spans="1:12" x14ac:dyDescent="0.35">
      <c r="A14" s="16"/>
      <c r="B14" s="3"/>
      <c r="C14" s="5"/>
      <c r="D14" s="16">
        <f t="shared" si="2"/>
        <v>13</v>
      </c>
      <c r="E14" s="23"/>
      <c r="F14" s="30"/>
      <c r="G14" s="17">
        <f>Sheet2!O19-F14</f>
        <v>5337.5693833983196</v>
      </c>
      <c r="H14" s="17">
        <f t="shared" si="3"/>
        <v>47943.669352338948</v>
      </c>
      <c r="I14" s="17">
        <f t="shared" si="0"/>
        <v>37712.982846464707</v>
      </c>
      <c r="J14" s="17">
        <f t="shared" si="1"/>
        <v>10230.686505874241</v>
      </c>
      <c r="K14" s="1"/>
      <c r="L14" s="2"/>
    </row>
    <row r="15" spans="1:12" x14ac:dyDescent="0.35">
      <c r="A15" s="17" t="s">
        <v>17</v>
      </c>
      <c r="B15" s="27">
        <v>5.0000000000000001E-3</v>
      </c>
      <c r="C15" s="5"/>
      <c r="D15" s="16">
        <f t="shared" si="2"/>
        <v>14</v>
      </c>
      <c r="E15" s="23"/>
      <c r="F15" s="30"/>
      <c r="G15" s="17">
        <f>Sheet2!P19-F15</f>
        <v>5690.6657841167753</v>
      </c>
      <c r="H15" s="17">
        <f t="shared" si="3"/>
        <v>53634.335136455724</v>
      </c>
      <c r="I15" s="17">
        <f t="shared" si="0"/>
        <v>39598.631988787944</v>
      </c>
      <c r="J15" s="17">
        <f t="shared" si="1"/>
        <v>14035.70314766778</v>
      </c>
      <c r="K15" s="1"/>
      <c r="L15" s="2"/>
    </row>
    <row r="16" spans="1:12" x14ac:dyDescent="0.35">
      <c r="A16" s="16" t="s">
        <v>52</v>
      </c>
      <c r="B16" s="28">
        <v>200</v>
      </c>
      <c r="C16" s="5"/>
      <c r="D16" s="16">
        <f t="shared" si="2"/>
        <v>15</v>
      </c>
      <c r="E16" s="23" t="s">
        <v>67</v>
      </c>
      <c r="F16" s="30">
        <v>10000</v>
      </c>
      <c r="G16" s="17">
        <f>Sheet2!Q19-F16</f>
        <v>-3935.9964571823921</v>
      </c>
      <c r="H16" s="17">
        <f t="shared" si="3"/>
        <v>49698.338679273329</v>
      </c>
      <c r="I16" s="17">
        <f>I15+(I15*$B$19)+F16+(F16*$B$19)</f>
        <v>52078.563588227342</v>
      </c>
      <c r="J16" s="17">
        <f t="shared" si="1"/>
        <v>-2380.2249089540128</v>
      </c>
      <c r="K16" s="1"/>
      <c r="L16" s="2"/>
    </row>
    <row r="17" spans="1:12" x14ac:dyDescent="0.35">
      <c r="A17" s="10"/>
      <c r="C17" s="5"/>
      <c r="D17" s="16">
        <f t="shared" si="2"/>
        <v>16</v>
      </c>
      <c r="E17" s="23"/>
      <c r="F17" s="30"/>
      <c r="G17" s="17">
        <f>Sheet2!R19-F17</f>
        <v>6458.6723235383333</v>
      </c>
      <c r="H17" s="17">
        <f t="shared" si="3"/>
        <v>56157.011002811661</v>
      </c>
      <c r="I17" s="17">
        <f t="shared" ref="I17:I26" si="4">I16+(I16*$B$19)+F17+(F17*$B$19)</f>
        <v>54682.491767638712</v>
      </c>
      <c r="J17" s="17">
        <f t="shared" si="1"/>
        <v>1474.5192351729493</v>
      </c>
      <c r="K17" s="1"/>
      <c r="L17" s="2"/>
    </row>
    <row r="18" spans="1:12" x14ac:dyDescent="0.35">
      <c r="A18" s="16" t="s">
        <v>44</v>
      </c>
      <c r="B18" s="17">
        <f>B9</f>
        <v>20000</v>
      </c>
      <c r="C18" s="5"/>
      <c r="D18" s="16">
        <f t="shared" si="2"/>
        <v>17</v>
      </c>
      <c r="E18" s="23"/>
      <c r="F18" s="30"/>
      <c r="G18" s="17">
        <f>Sheet2!S19-F18</f>
        <v>6875.8186014024895</v>
      </c>
      <c r="H18" s="17">
        <f t="shared" si="3"/>
        <v>63032.829604214152</v>
      </c>
      <c r="I18" s="17">
        <f t="shared" si="4"/>
        <v>57416.616356020648</v>
      </c>
      <c r="J18" s="17">
        <f t="shared" si="1"/>
        <v>5616.2132481935041</v>
      </c>
      <c r="K18" s="1"/>
      <c r="L18" s="2"/>
    </row>
    <row r="19" spans="1:12" x14ac:dyDescent="0.35">
      <c r="A19" s="16" t="s">
        <v>45</v>
      </c>
      <c r="B19" s="29">
        <v>0.05</v>
      </c>
      <c r="C19" s="5"/>
      <c r="D19" s="16">
        <f t="shared" si="2"/>
        <v>18</v>
      </c>
      <c r="E19" s="23"/>
      <c r="F19" s="30"/>
      <c r="G19" s="17">
        <f>Sheet2!T19-F19</f>
        <v>7316.6485730104705</v>
      </c>
      <c r="H19" s="17">
        <f t="shared" si="3"/>
        <v>70349.478177224621</v>
      </c>
      <c r="I19" s="17">
        <f t="shared" si="4"/>
        <v>60287.447173821682</v>
      </c>
      <c r="J19" s="17">
        <f t="shared" si="1"/>
        <v>10062.031003402939</v>
      </c>
      <c r="K19" s="1"/>
      <c r="L19" s="2"/>
    </row>
    <row r="20" spans="1:12" x14ac:dyDescent="0.35">
      <c r="A20" s="16"/>
      <c r="B20" s="5"/>
      <c r="C20" s="5"/>
      <c r="D20" s="16">
        <f t="shared" si="2"/>
        <v>19</v>
      </c>
      <c r="E20" s="23"/>
      <c r="F20" s="30"/>
      <c r="G20" s="17">
        <f>Sheet2!U19-F20</f>
        <v>7782.4312144449877</v>
      </c>
      <c r="H20" s="17">
        <f t="shared" si="3"/>
        <v>78131.909391669615</v>
      </c>
      <c r="I20" s="17">
        <f t="shared" si="4"/>
        <v>63301.819532512767</v>
      </c>
      <c r="J20" s="17">
        <f t="shared" si="1"/>
        <v>14830.089859156848</v>
      </c>
      <c r="K20" s="1"/>
      <c r="L20" s="2"/>
    </row>
    <row r="21" spans="1:12" x14ac:dyDescent="0.35">
      <c r="A21" s="16"/>
      <c r="B21" s="5"/>
      <c r="C21" s="5"/>
      <c r="D21" s="16">
        <f t="shared" si="2"/>
        <v>20</v>
      </c>
      <c r="E21" s="23"/>
      <c r="F21" s="30"/>
      <c r="G21" s="17">
        <f>Sheet2!V19-F21</f>
        <v>8274.5014943347505</v>
      </c>
      <c r="H21" s="17">
        <f t="shared" si="3"/>
        <v>86406.410886004363</v>
      </c>
      <c r="I21" s="17">
        <f t="shared" si="4"/>
        <v>66466.910509138412</v>
      </c>
      <c r="J21" s="17">
        <f t="shared" si="1"/>
        <v>19939.500376865952</v>
      </c>
      <c r="K21" s="1"/>
      <c r="L21" s="2"/>
    </row>
    <row r="22" spans="1:12" x14ac:dyDescent="0.35">
      <c r="A22" s="18" t="s">
        <v>54</v>
      </c>
      <c r="B22" s="5"/>
      <c r="C22" s="5"/>
      <c r="D22" s="16">
        <f t="shared" si="2"/>
        <v>21</v>
      </c>
      <c r="E22" s="23"/>
      <c r="F22" s="30"/>
      <c r="G22" s="17">
        <f>Sheet2!W19-F22</f>
        <v>8794.263749794025</v>
      </c>
      <c r="H22" s="17">
        <f t="shared" si="3"/>
        <v>95200.674635798394</v>
      </c>
      <c r="I22" s="17">
        <f t="shared" si="4"/>
        <v>69790.256034595339</v>
      </c>
      <c r="J22" s="17">
        <f t="shared" si="1"/>
        <v>25410.418601203055</v>
      </c>
      <c r="K22" s="1"/>
      <c r="L22" s="2"/>
    </row>
    <row r="23" spans="1:12" x14ac:dyDescent="0.35">
      <c r="A23" s="16" t="s">
        <v>60</v>
      </c>
      <c r="B23" s="5"/>
      <c r="C23" s="5"/>
      <c r="D23" s="16">
        <f t="shared" si="2"/>
        <v>22</v>
      </c>
      <c r="E23" s="23"/>
      <c r="F23" s="30"/>
      <c r="G23" s="17">
        <f>Sheet2!X19-F23</f>
        <v>9343.1952334485395</v>
      </c>
      <c r="H23" s="17">
        <f t="shared" si="3"/>
        <v>104543.86986924693</v>
      </c>
      <c r="I23" s="17">
        <f t="shared" si="4"/>
        <v>73279.768836325107</v>
      </c>
      <c r="J23" s="17">
        <f t="shared" si="1"/>
        <v>31264.101032921826</v>
      </c>
      <c r="K23" s="1"/>
      <c r="L23" s="2"/>
    </row>
    <row r="24" spans="1:12" x14ac:dyDescent="0.35">
      <c r="A24" s="16" t="s">
        <v>66</v>
      </c>
      <c r="B24" s="5"/>
      <c r="C24" s="5"/>
      <c r="D24" s="16">
        <f t="shared" si="2"/>
        <v>23</v>
      </c>
      <c r="E24" s="23"/>
      <c r="F24" s="30"/>
      <c r="G24" s="17">
        <f>Sheet2!Y19-F24</f>
        <v>9922.8498401707257</v>
      </c>
      <c r="H24" s="17">
        <f t="shared" si="3"/>
        <v>114466.71970941767</v>
      </c>
      <c r="I24" s="17">
        <f t="shared" si="4"/>
        <v>76943.757278141362</v>
      </c>
      <c r="J24" s="17">
        <f t="shared" si="1"/>
        <v>37522.962431276304</v>
      </c>
      <c r="K24" s="1"/>
      <c r="L24" s="2"/>
    </row>
    <row r="25" spans="1:12" x14ac:dyDescent="0.35">
      <c r="A25" s="16" t="s">
        <v>57</v>
      </c>
      <c r="B25" s="5"/>
      <c r="C25" s="5"/>
      <c r="D25" s="16">
        <f t="shared" si="2"/>
        <v>24</v>
      </c>
      <c r="E25" s="23"/>
      <c r="F25" s="30"/>
      <c r="G25" s="17">
        <f>Sheet2!Z19-F25</f>
        <v>10534.862022580515</v>
      </c>
      <c r="H25" s="17">
        <f t="shared" si="3"/>
        <v>125001.58173199819</v>
      </c>
      <c r="I25" s="17">
        <f t="shared" si="4"/>
        <v>80790.945142048426</v>
      </c>
      <c r="J25" s="17">
        <f t="shared" si="1"/>
        <v>44210.636589949761</v>
      </c>
      <c r="K25" s="1"/>
      <c r="L25" s="2"/>
    </row>
    <row r="26" spans="1:12" x14ac:dyDescent="0.35">
      <c r="A26" s="16" t="s">
        <v>58</v>
      </c>
      <c r="B26" s="5"/>
      <c r="C26" s="5"/>
      <c r="D26" s="16">
        <f t="shared" si="2"/>
        <v>25</v>
      </c>
      <c r="E26" s="23"/>
      <c r="F26" s="30"/>
      <c r="G26" s="17">
        <f>Sheet2!AA19-F26</f>
        <v>11180.95090482283</v>
      </c>
      <c r="H26" s="17">
        <f t="shared" si="3"/>
        <v>136182.53263682101</v>
      </c>
      <c r="I26" s="17">
        <f t="shared" si="4"/>
        <v>84830.49239915084</v>
      </c>
      <c r="J26" s="17">
        <f t="shared" si="1"/>
        <v>51352.040237670168</v>
      </c>
      <c r="K26" s="1"/>
      <c r="L26" s="2"/>
    </row>
    <row r="27" spans="1:12" x14ac:dyDescent="0.35">
      <c r="A27" s="16" t="s">
        <v>61</v>
      </c>
      <c r="B27" s="5"/>
      <c r="C27" s="5"/>
      <c r="E27" s="1"/>
      <c r="F27" s="1"/>
      <c r="G27" s="4"/>
      <c r="H27" s="3"/>
      <c r="K27" s="1"/>
    </row>
    <row r="28" spans="1:12" x14ac:dyDescent="0.35">
      <c r="A28" s="16"/>
      <c r="B28" s="5"/>
      <c r="C28" s="5"/>
      <c r="D28" s="3"/>
      <c r="E28" s="3"/>
      <c r="F28" s="3"/>
      <c r="G28" s="5"/>
      <c r="H28" s="3"/>
      <c r="K28" s="1"/>
    </row>
    <row r="29" spans="1:12" x14ac:dyDescent="0.35">
      <c r="A29" s="16"/>
      <c r="B29" s="5"/>
      <c r="C29" s="5"/>
      <c r="D29" s="3"/>
      <c r="E29" s="3"/>
      <c r="F29" s="3"/>
      <c r="H29" s="5"/>
      <c r="K29" s="34"/>
      <c r="L29" s="34"/>
    </row>
    <row r="30" spans="1:12" x14ac:dyDescent="0.35">
      <c r="A30" s="16"/>
      <c r="B30" s="5"/>
      <c r="C30" s="5"/>
      <c r="D30" s="3"/>
      <c r="E30" s="3"/>
      <c r="F30" s="3"/>
      <c r="H30" s="5"/>
    </row>
    <row r="31" spans="1:12" x14ac:dyDescent="0.35">
      <c r="A31" s="16"/>
      <c r="B31" s="5"/>
      <c r="C31" s="5"/>
      <c r="D31" s="3"/>
      <c r="E31" s="3"/>
      <c r="F31" s="3"/>
      <c r="H31" s="5"/>
    </row>
    <row r="32" spans="1:12" x14ac:dyDescent="0.35">
      <c r="A32" s="16"/>
      <c r="B32" s="5"/>
      <c r="D32" s="3"/>
      <c r="E32" s="3"/>
      <c r="F32" s="3"/>
      <c r="H32" s="5"/>
    </row>
    <row r="33" spans="1:8" x14ac:dyDescent="0.35">
      <c r="A33" s="31" t="s">
        <v>68</v>
      </c>
      <c r="B33" s="5"/>
      <c r="D33" s="3"/>
      <c r="E33" s="3"/>
      <c r="F33" s="3"/>
      <c r="H33" s="5"/>
    </row>
    <row r="34" spans="1:8" x14ac:dyDescent="0.35">
      <c r="A34" s="32" t="s">
        <v>69</v>
      </c>
      <c r="B34" s="5"/>
      <c r="D34" s="3"/>
      <c r="E34" s="3"/>
      <c r="F34" s="3"/>
      <c r="H34" s="5"/>
    </row>
    <row r="35" spans="1:8" x14ac:dyDescent="0.35">
      <c r="A35" s="3"/>
      <c r="B35" s="5"/>
      <c r="D35" s="3"/>
      <c r="E35" s="3"/>
      <c r="F35" s="3"/>
      <c r="H35" s="5"/>
    </row>
    <row r="36" spans="1:8" x14ac:dyDescent="0.35">
      <c r="A36" s="3"/>
      <c r="B36" s="5"/>
      <c r="D36" s="3"/>
      <c r="E36" s="3"/>
      <c r="F36" s="3"/>
      <c r="H36" s="5"/>
    </row>
    <row r="37" spans="1:8" x14ac:dyDescent="0.35">
      <c r="A37" s="3"/>
      <c r="D37" s="3"/>
      <c r="E37" s="3"/>
      <c r="F37" s="3"/>
      <c r="H37" s="5"/>
    </row>
    <row r="38" spans="1:8" x14ac:dyDescent="0.35">
      <c r="D38" s="3"/>
      <c r="E38" s="3"/>
      <c r="F38" s="3"/>
      <c r="H38" s="5"/>
    </row>
    <row r="39" spans="1:8" x14ac:dyDescent="0.35">
      <c r="D39" s="3"/>
      <c r="E39" s="3"/>
      <c r="F39" s="3"/>
      <c r="H39" s="5"/>
    </row>
    <row r="40" spans="1:8" x14ac:dyDescent="0.35">
      <c r="D40" s="3"/>
      <c r="E40" s="3"/>
      <c r="F40" s="3"/>
      <c r="H40" s="5"/>
    </row>
    <row r="41" spans="1:8" x14ac:dyDescent="0.35">
      <c r="D41" s="3"/>
      <c r="E41" s="3"/>
      <c r="F41" s="3"/>
      <c r="H41" s="5"/>
    </row>
    <row r="42" spans="1:8" x14ac:dyDescent="0.35">
      <c r="D42" s="3"/>
      <c r="E42" s="3"/>
      <c r="F42" s="3"/>
      <c r="H42" s="5"/>
    </row>
    <row r="43" spans="1:8" x14ac:dyDescent="0.35">
      <c r="D43" s="3"/>
      <c r="E43" s="3"/>
      <c r="F43" s="3"/>
      <c r="H43" s="5"/>
    </row>
    <row r="44" spans="1:8" x14ac:dyDescent="0.35">
      <c r="D44" s="3"/>
      <c r="E44" s="3"/>
      <c r="F44" s="3"/>
      <c r="H44" s="5"/>
    </row>
    <row r="45" spans="1:8" x14ac:dyDescent="0.35">
      <c r="D45" s="3"/>
      <c r="E45" s="3"/>
      <c r="F45" s="3"/>
      <c r="H45" s="5"/>
    </row>
    <row r="46" spans="1:8" x14ac:dyDescent="0.35">
      <c r="D46" s="3"/>
      <c r="E46" s="3"/>
      <c r="F46" s="3"/>
      <c r="H46" s="5"/>
    </row>
    <row r="47" spans="1:8" x14ac:dyDescent="0.35">
      <c r="D47" s="3"/>
      <c r="E47" s="3"/>
      <c r="F47" s="3"/>
      <c r="H47" s="5"/>
    </row>
  </sheetData>
  <sheetProtection algorithmName="SHA-512" hashValue="08+d9wDCQNwxcop5Q/gLRVs4TsYMDQyEP57DjFxsFNnsYiUvZ5WT+dBklh0/gTekHVNb78vACodeBmlMu6Jihw==" saltValue="hxRklannP6ypfa7s0alAsQ==" spinCount="100000" sheet="1" objects="1" scenarios="1"/>
  <mergeCells count="2">
    <mergeCell ref="A1:B1"/>
    <mergeCell ref="K29:L29"/>
  </mergeCells>
  <conditionalFormatting sqref="H2:H26">
    <cfRule type="expression" dxfId="0" priority="3">
      <formula>H2&gt;I2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BCA37-05B3-4E2D-A599-6D8937169656}">
  <dimension ref="A1:BB282"/>
  <sheetViews>
    <sheetView workbookViewId="0">
      <selection activeCell="C16" sqref="C16"/>
    </sheetView>
  </sheetViews>
  <sheetFormatPr defaultColWidth="8.83203125" defaultRowHeight="15.5" x14ac:dyDescent="0.35"/>
  <cols>
    <col min="2" max="2" width="23.1640625" bestFit="1" customWidth="1"/>
    <col min="3" max="4" width="9.5" bestFit="1" customWidth="1"/>
    <col min="5" max="5" width="9.33203125" bestFit="1" customWidth="1"/>
  </cols>
  <sheetData>
    <row r="1" spans="1:54" x14ac:dyDescent="0.35">
      <c r="A1" s="8">
        <f>Sheet1!B5</f>
        <v>0.03</v>
      </c>
      <c r="B1" s="9" t="s">
        <v>1</v>
      </c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</row>
    <row r="2" spans="1:54" x14ac:dyDescent="0.35">
      <c r="A2" s="9"/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</row>
    <row r="3" spans="1:54" x14ac:dyDescent="0.35">
      <c r="A3" s="9"/>
      <c r="B3" s="9"/>
      <c r="C3" s="11" t="s">
        <v>18</v>
      </c>
      <c r="D3" s="11" t="s">
        <v>19</v>
      </c>
      <c r="E3" s="11" t="s">
        <v>20</v>
      </c>
      <c r="F3" s="11" t="s">
        <v>21</v>
      </c>
      <c r="G3" s="11" t="s">
        <v>22</v>
      </c>
      <c r="H3" s="11" t="s">
        <v>23</v>
      </c>
      <c r="I3" s="11" t="s">
        <v>24</v>
      </c>
      <c r="J3" s="11" t="s">
        <v>25</v>
      </c>
      <c r="K3" s="11" t="s">
        <v>26</v>
      </c>
      <c r="L3" s="11" t="s">
        <v>27</v>
      </c>
      <c r="M3" s="11" t="s">
        <v>28</v>
      </c>
      <c r="N3" s="11" t="s">
        <v>29</v>
      </c>
      <c r="O3" s="11" t="s">
        <v>30</v>
      </c>
      <c r="P3" s="11" t="s">
        <v>31</v>
      </c>
      <c r="Q3" s="11" t="s">
        <v>32</v>
      </c>
      <c r="R3" s="11" t="s">
        <v>33</v>
      </c>
      <c r="S3" s="11" t="s">
        <v>34</v>
      </c>
      <c r="T3" s="11" t="s">
        <v>35</v>
      </c>
      <c r="U3" s="11" t="s">
        <v>36</v>
      </c>
      <c r="V3" s="11" t="s">
        <v>37</v>
      </c>
      <c r="W3" s="11" t="s">
        <v>38</v>
      </c>
      <c r="X3" s="11" t="s">
        <v>39</v>
      </c>
      <c r="Y3" s="11" t="s">
        <v>40</v>
      </c>
      <c r="Z3" s="11" t="s">
        <v>41</v>
      </c>
      <c r="AA3" s="11" t="s">
        <v>42</v>
      </c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</row>
    <row r="4" spans="1:54" x14ac:dyDescent="0.35">
      <c r="A4" s="9"/>
      <c r="B4" s="9"/>
      <c r="C4" s="12">
        <f>Sheet1!B4</f>
        <v>3740.0000000000005</v>
      </c>
      <c r="D4" s="12">
        <f>C4+(C4*Sheet1!$B$5)</f>
        <v>3852.2000000000003</v>
      </c>
      <c r="E4" s="12">
        <f>D4+(D4*Sheet1!$B$5)</f>
        <v>3967.7660000000001</v>
      </c>
      <c r="F4" s="12">
        <f>E4+(E4*Sheet1!$B$5)</f>
        <v>4086.79898</v>
      </c>
      <c r="G4" s="12">
        <f>F4+(F4*Sheet1!$B$5)</f>
        <v>4209.4029493999997</v>
      </c>
      <c r="H4" s="12">
        <f>G4+(G4*Sheet1!$B$5)</f>
        <v>4335.685037882</v>
      </c>
      <c r="I4" s="12">
        <f>H4+(H4*Sheet1!$B$5)</f>
        <v>4465.7555890184603</v>
      </c>
      <c r="J4" s="12">
        <f>I4+(I4*Sheet1!$B$5)</f>
        <v>4599.7282566890144</v>
      </c>
      <c r="K4" s="12">
        <f>J4+(J4*Sheet1!$B$5)</f>
        <v>4737.7201043896848</v>
      </c>
      <c r="L4" s="12">
        <f>K4+(K4*Sheet1!$B$5)</f>
        <v>4879.8517075213749</v>
      </c>
      <c r="M4" s="12">
        <f>L4+(L4*Sheet1!$B$5)</f>
        <v>5026.2472587470165</v>
      </c>
      <c r="N4" s="12">
        <f>M4+(M4*Sheet1!$B$5)</f>
        <v>5177.0346765094273</v>
      </c>
      <c r="O4" s="12">
        <f>N4+(N4*Sheet1!$B$5)</f>
        <v>5332.3457168047098</v>
      </c>
      <c r="P4" s="12">
        <f>O4+(O4*Sheet1!$B$5)</f>
        <v>5492.3160883088512</v>
      </c>
      <c r="Q4" s="12">
        <f>P4+(P4*Sheet1!$B$5)</f>
        <v>5657.0855709581165</v>
      </c>
      <c r="R4" s="12">
        <f>Q4+(Q4*Sheet1!$B$5)</f>
        <v>5826.7981380868596</v>
      </c>
      <c r="S4" s="12">
        <f>R4+(R4*Sheet1!$B$5)</f>
        <v>6001.6020822294649</v>
      </c>
      <c r="T4" s="12">
        <f>S4+(S4*Sheet1!$B$5)</f>
        <v>6181.6501446963484</v>
      </c>
      <c r="U4" s="12">
        <f>T4+(T4*Sheet1!$B$5)</f>
        <v>6367.099649037239</v>
      </c>
      <c r="V4" s="12">
        <f>U4+(U4*Sheet1!$B$5)</f>
        <v>6558.1126385083562</v>
      </c>
      <c r="W4" s="12">
        <f>V4+(V4*Sheet1!$B$5)</f>
        <v>6754.8560176636065</v>
      </c>
      <c r="X4" s="12">
        <f>W4+(W4*Sheet1!$B$5)</f>
        <v>6957.501698193515</v>
      </c>
      <c r="Y4" s="12">
        <f>X4+(X4*Sheet1!$B$5)</f>
        <v>7166.2267491393204</v>
      </c>
      <c r="Z4" s="12">
        <f>Y4+(Y4*Sheet1!$B$5)</f>
        <v>7381.2135516135004</v>
      </c>
      <c r="AA4" s="12">
        <f>Z4+(Z4*Sheet1!$B$5)</f>
        <v>7602.6499581619055</v>
      </c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</row>
    <row r="5" spans="1:54" x14ac:dyDescent="0.35">
      <c r="A5" s="9"/>
      <c r="B5" s="9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</row>
    <row r="6" spans="1:54" x14ac:dyDescent="0.35">
      <c r="A6" s="9"/>
      <c r="B6" s="9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</row>
    <row r="7" spans="1:54" x14ac:dyDescent="0.35">
      <c r="A7" s="9"/>
      <c r="B7" s="9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</row>
    <row r="8" spans="1:54" x14ac:dyDescent="0.35">
      <c r="A8" s="9"/>
      <c r="B8" s="9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</row>
    <row r="9" spans="1:54" x14ac:dyDescent="0.35">
      <c r="A9" s="9"/>
      <c r="B9" s="9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</row>
    <row r="10" spans="1:54" x14ac:dyDescent="0.35">
      <c r="A10" s="9"/>
      <c r="B10" s="9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</row>
    <row r="11" spans="1:54" x14ac:dyDescent="0.35">
      <c r="A11" s="9"/>
      <c r="B11" s="9"/>
      <c r="C11" s="11" t="str">
        <f>C3</f>
        <v>Yr 1</v>
      </c>
      <c r="D11" s="11" t="str">
        <f t="shared" ref="D11:AA11" si="0">D3</f>
        <v>Yr 2</v>
      </c>
      <c r="E11" s="11" t="str">
        <f t="shared" si="0"/>
        <v>Yr 3</v>
      </c>
      <c r="F11" s="11" t="str">
        <f t="shared" si="0"/>
        <v>Yr 4</v>
      </c>
      <c r="G11" s="11" t="str">
        <f t="shared" si="0"/>
        <v>Yr 5</v>
      </c>
      <c r="H11" s="11" t="str">
        <f t="shared" si="0"/>
        <v>Yr 6</v>
      </c>
      <c r="I11" s="11" t="str">
        <f t="shared" si="0"/>
        <v>Yr 7</v>
      </c>
      <c r="J11" s="11" t="str">
        <f t="shared" si="0"/>
        <v>Yr 8</v>
      </c>
      <c r="K11" s="11" t="str">
        <f t="shared" si="0"/>
        <v>Yr 9</v>
      </c>
      <c r="L11" s="11" t="str">
        <f t="shared" si="0"/>
        <v>Yr 10</v>
      </c>
      <c r="M11" s="11" t="str">
        <f t="shared" si="0"/>
        <v>Yr 11</v>
      </c>
      <c r="N11" s="11" t="str">
        <f t="shared" si="0"/>
        <v>Yr 12</v>
      </c>
      <c r="O11" s="11" t="str">
        <f t="shared" si="0"/>
        <v>Yr 13</v>
      </c>
      <c r="P11" s="11" t="str">
        <f t="shared" si="0"/>
        <v>Yr 14</v>
      </c>
      <c r="Q11" s="11" t="str">
        <f t="shared" si="0"/>
        <v>Yr 15</v>
      </c>
      <c r="R11" s="11" t="str">
        <f t="shared" si="0"/>
        <v>Yr 16</v>
      </c>
      <c r="S11" s="11" t="str">
        <f t="shared" si="0"/>
        <v>Yr 17</v>
      </c>
      <c r="T11" s="11" t="str">
        <f t="shared" si="0"/>
        <v>Yr 18</v>
      </c>
      <c r="U11" s="11" t="str">
        <f t="shared" si="0"/>
        <v>Yr 19</v>
      </c>
      <c r="V11" s="11" t="str">
        <f t="shared" si="0"/>
        <v>Yr 20</v>
      </c>
      <c r="W11" s="11" t="str">
        <f t="shared" si="0"/>
        <v>Yr 21</v>
      </c>
      <c r="X11" s="11" t="str">
        <f t="shared" si="0"/>
        <v>Yr 22</v>
      </c>
      <c r="Y11" s="11" t="str">
        <f t="shared" si="0"/>
        <v>Yr 23</v>
      </c>
      <c r="Z11" s="11" t="str">
        <f t="shared" si="0"/>
        <v>Yr 24</v>
      </c>
      <c r="AA11" s="11" t="str">
        <f t="shared" si="0"/>
        <v>Yr 25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</row>
    <row r="12" spans="1:54" x14ac:dyDescent="0.35">
      <c r="A12" s="9"/>
      <c r="B12" s="9" t="s">
        <v>2</v>
      </c>
      <c r="C12" s="12">
        <f>C4*Sheet1!$B$10</f>
        <v>2057.0000000000005</v>
      </c>
      <c r="D12" s="12">
        <f>D4*Sheet1!$B$10</f>
        <v>2118.7100000000005</v>
      </c>
      <c r="E12" s="12">
        <f>E4*Sheet1!$B$10</f>
        <v>2182.2713000000003</v>
      </c>
      <c r="F12" s="12">
        <f>F4*Sheet1!$B$10</f>
        <v>2247.7394390000004</v>
      </c>
      <c r="G12" s="12">
        <f>G4*Sheet1!$B$10</f>
        <v>2315.1716221699999</v>
      </c>
      <c r="H12" s="12">
        <f>H4*Sheet1!$B$10</f>
        <v>2384.6267708351002</v>
      </c>
      <c r="I12" s="12">
        <f>I4*Sheet1!$B$10</f>
        <v>2456.1655739601533</v>
      </c>
      <c r="J12" s="12">
        <f>J4*Sheet1!$B$10</f>
        <v>2529.8505411789583</v>
      </c>
      <c r="K12" s="12">
        <f>K4*Sheet1!$B$10</f>
        <v>2605.746057414327</v>
      </c>
      <c r="L12" s="12">
        <f>L4*Sheet1!$B$10</f>
        <v>2683.9184391367562</v>
      </c>
      <c r="M12" s="12">
        <f>M4*Sheet1!$B$10</f>
        <v>2764.4359923108591</v>
      </c>
      <c r="N12" s="12">
        <f>N4*Sheet1!$B$10</f>
        <v>2847.3690720801851</v>
      </c>
      <c r="O12" s="12">
        <f>O4*Sheet1!$B$10</f>
        <v>2932.7901442425905</v>
      </c>
      <c r="P12" s="12">
        <f>P4*Sheet1!$B$10</f>
        <v>3020.7738485698683</v>
      </c>
      <c r="Q12" s="12">
        <f>Q4*Sheet1!$B$10</f>
        <v>3111.3970640269645</v>
      </c>
      <c r="R12" s="12">
        <f>R4*Sheet1!$B$10</f>
        <v>3204.7389759477728</v>
      </c>
      <c r="S12" s="12">
        <f>S4*Sheet1!$B$10</f>
        <v>3300.8811452262062</v>
      </c>
      <c r="T12" s="12">
        <f>T4*Sheet1!$B$10</f>
        <v>3399.9075795829917</v>
      </c>
      <c r="U12" s="12">
        <f>U4*Sheet1!$B$10</f>
        <v>3501.9048069704818</v>
      </c>
      <c r="V12" s="12">
        <f>V4*Sheet1!$B$10</f>
        <v>3606.9619511795963</v>
      </c>
      <c r="W12" s="12">
        <f>W4*Sheet1!$B$10</f>
        <v>3715.170809714984</v>
      </c>
      <c r="X12" s="12">
        <f>X4*Sheet1!$B$10</f>
        <v>3826.6259340064335</v>
      </c>
      <c r="Y12" s="12">
        <f>Y4*Sheet1!$B$10</f>
        <v>3941.4247120266264</v>
      </c>
      <c r="Z12" s="12">
        <f>Z4*Sheet1!$B$10</f>
        <v>4059.6674533874257</v>
      </c>
      <c r="AA12" s="12">
        <f>AA4*Sheet1!$B$10</f>
        <v>4181.4574769890487</v>
      </c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</row>
    <row r="13" spans="1:54" x14ac:dyDescent="0.35">
      <c r="A13" s="9"/>
      <c r="B13" s="9" t="s">
        <v>3</v>
      </c>
      <c r="C13" s="12">
        <f>C12*Sheet1!$B$15</f>
        <v>10.285000000000002</v>
      </c>
      <c r="D13" s="12">
        <f>D12*Sheet1!$B$15</f>
        <v>10.593550000000002</v>
      </c>
      <c r="E13" s="12">
        <f>E12*Sheet1!$B$15</f>
        <v>10.911356500000002</v>
      </c>
      <c r="F13" s="12">
        <f>F12*Sheet1!$B$15</f>
        <v>11.238697195000002</v>
      </c>
      <c r="G13" s="12">
        <f>G12*Sheet1!$B$15</f>
        <v>11.57585811085</v>
      </c>
      <c r="H13" s="12">
        <f>H12*Sheet1!$B$15</f>
        <v>11.923133854175502</v>
      </c>
      <c r="I13" s="12">
        <f>I12*Sheet1!$B$15</f>
        <v>12.280827869800767</v>
      </c>
      <c r="J13" s="12">
        <f>J12*Sheet1!$B$15</f>
        <v>12.649252705894792</v>
      </c>
      <c r="K13" s="12">
        <f>K12*Sheet1!$B$15</f>
        <v>13.028730287071635</v>
      </c>
      <c r="L13" s="12">
        <f>L12*Sheet1!$B$15</f>
        <v>13.419592195683782</v>
      </c>
      <c r="M13" s="12">
        <f>M12*Sheet1!$B$15</f>
        <v>13.822179961554296</v>
      </c>
      <c r="N13" s="12">
        <f>N12*Sheet1!$B$15</f>
        <v>14.236845360400926</v>
      </c>
      <c r="O13" s="12">
        <f>O12*Sheet1!$B$15</f>
        <v>14.663950721212952</v>
      </c>
      <c r="P13" s="12">
        <f>P12*Sheet1!$B$15</f>
        <v>15.103869242849342</v>
      </c>
      <c r="Q13" s="12">
        <f>Q12*Sheet1!$B$15</f>
        <v>15.556985320134823</v>
      </c>
      <c r="R13" s="12">
        <f>R12*Sheet1!$B$15</f>
        <v>16.023694879738866</v>
      </c>
      <c r="S13" s="12">
        <f>S12*Sheet1!$B$15</f>
        <v>16.504405726131033</v>
      </c>
      <c r="T13" s="12">
        <f>T12*Sheet1!$B$15</f>
        <v>16.999537897914959</v>
      </c>
      <c r="U13" s="12">
        <f>U12*Sheet1!$B$15</f>
        <v>17.509524034852408</v>
      </c>
      <c r="V13" s="12">
        <f>V12*Sheet1!$B$15</f>
        <v>18.034809755897982</v>
      </c>
      <c r="W13" s="12">
        <f>W12*Sheet1!$B$15</f>
        <v>18.575854048574922</v>
      </c>
      <c r="X13" s="12">
        <f>X12*Sheet1!$B$15</f>
        <v>19.133129670032169</v>
      </c>
      <c r="Y13" s="12">
        <f>Y12*Sheet1!$B$15</f>
        <v>19.707123560133134</v>
      </c>
      <c r="Z13" s="12">
        <f>Z12*Sheet1!$B$15</f>
        <v>20.298337266937128</v>
      </c>
      <c r="AA13" s="12">
        <f>AA12*Sheet1!$B$15</f>
        <v>20.907287384945246</v>
      </c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</row>
    <row r="14" spans="1:54" x14ac:dyDescent="0.35">
      <c r="A14" s="9"/>
      <c r="B14" s="9" t="s">
        <v>4</v>
      </c>
      <c r="C14" s="12">
        <f>C12-C13</f>
        <v>2046.7150000000004</v>
      </c>
      <c r="D14" s="12">
        <f t="shared" ref="D14:V14" si="1">D12-D13</f>
        <v>2108.1164500000004</v>
      </c>
      <c r="E14" s="12">
        <f t="shared" si="1"/>
        <v>2171.3599435000006</v>
      </c>
      <c r="F14" s="12">
        <f t="shared" si="1"/>
        <v>2236.5007418050004</v>
      </c>
      <c r="G14" s="12">
        <f t="shared" si="1"/>
        <v>2303.59576405915</v>
      </c>
      <c r="H14" s="12">
        <f t="shared" si="1"/>
        <v>2372.7036369809248</v>
      </c>
      <c r="I14" s="12">
        <f t="shared" si="1"/>
        <v>2443.8847460903526</v>
      </c>
      <c r="J14" s="12">
        <f t="shared" si="1"/>
        <v>2517.2012884730634</v>
      </c>
      <c r="K14" s="12">
        <f t="shared" si="1"/>
        <v>2592.7173271272554</v>
      </c>
      <c r="L14" s="12">
        <f t="shared" si="1"/>
        <v>2670.4988469410723</v>
      </c>
      <c r="M14" s="12">
        <f t="shared" si="1"/>
        <v>2750.6138123493047</v>
      </c>
      <c r="N14" s="12">
        <f t="shared" si="1"/>
        <v>2833.1322267197843</v>
      </c>
      <c r="O14" s="12">
        <f t="shared" si="1"/>
        <v>2918.1261935213774</v>
      </c>
      <c r="P14" s="12">
        <f t="shared" si="1"/>
        <v>3005.6699793270191</v>
      </c>
      <c r="Q14" s="12">
        <f t="shared" si="1"/>
        <v>3095.8400787068294</v>
      </c>
      <c r="R14" s="12">
        <f t="shared" si="1"/>
        <v>3188.7152810680341</v>
      </c>
      <c r="S14" s="12">
        <f t="shared" si="1"/>
        <v>3284.376739500075</v>
      </c>
      <c r="T14" s="12">
        <f t="shared" si="1"/>
        <v>3382.9080416850766</v>
      </c>
      <c r="U14" s="12">
        <f t="shared" si="1"/>
        <v>3484.3952829356294</v>
      </c>
      <c r="V14" s="12">
        <f t="shared" si="1"/>
        <v>3588.9271414236982</v>
      </c>
      <c r="W14" s="12">
        <f t="shared" ref="W14:AA14" si="2">W12-W13</f>
        <v>3696.5949556664091</v>
      </c>
      <c r="X14" s="12">
        <f t="shared" si="2"/>
        <v>3807.4928043364012</v>
      </c>
      <c r="Y14" s="12">
        <f t="shared" si="2"/>
        <v>3921.7175884664935</v>
      </c>
      <c r="Z14" s="12">
        <f t="shared" si="2"/>
        <v>4039.3691161204883</v>
      </c>
      <c r="AA14" s="12">
        <f t="shared" si="2"/>
        <v>4160.5501896041033</v>
      </c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</row>
    <row r="15" spans="1:54" x14ac:dyDescent="0.35">
      <c r="A15" s="9"/>
      <c r="B15" s="9" t="s">
        <v>5</v>
      </c>
      <c r="C15" s="12">
        <f>C4-C14</f>
        <v>1693.2850000000001</v>
      </c>
      <c r="D15" s="12">
        <f t="shared" ref="D15:V15" si="3">D4-D14</f>
        <v>1744.0835499999998</v>
      </c>
      <c r="E15" s="12">
        <f t="shared" si="3"/>
        <v>1796.4060564999995</v>
      </c>
      <c r="F15" s="12">
        <f t="shared" si="3"/>
        <v>1850.2982381949996</v>
      </c>
      <c r="G15" s="12">
        <f t="shared" si="3"/>
        <v>1905.8071853408496</v>
      </c>
      <c r="H15" s="12">
        <f t="shared" si="3"/>
        <v>1962.9814009010752</v>
      </c>
      <c r="I15" s="12">
        <f t="shared" si="3"/>
        <v>2021.8708429281078</v>
      </c>
      <c r="J15" s="12">
        <f t="shared" si="3"/>
        <v>2082.526968215951</v>
      </c>
      <c r="K15" s="12">
        <f t="shared" si="3"/>
        <v>2145.0027772624294</v>
      </c>
      <c r="L15" s="12">
        <f t="shared" si="3"/>
        <v>2209.3528605803026</v>
      </c>
      <c r="M15" s="12">
        <f t="shared" si="3"/>
        <v>2275.6334463977119</v>
      </c>
      <c r="N15" s="12">
        <f t="shared" si="3"/>
        <v>2343.902449789643</v>
      </c>
      <c r="O15" s="12">
        <f t="shared" si="3"/>
        <v>2414.2195232833324</v>
      </c>
      <c r="P15" s="12">
        <f t="shared" si="3"/>
        <v>2486.6461089818322</v>
      </c>
      <c r="Q15" s="12">
        <f t="shared" si="3"/>
        <v>2561.245492251287</v>
      </c>
      <c r="R15" s="12">
        <f t="shared" si="3"/>
        <v>2638.0828570188255</v>
      </c>
      <c r="S15" s="12">
        <f t="shared" si="3"/>
        <v>2717.2253427293899</v>
      </c>
      <c r="T15" s="12">
        <f t="shared" si="3"/>
        <v>2798.7421030112719</v>
      </c>
      <c r="U15" s="12">
        <f t="shared" si="3"/>
        <v>2882.7043661016096</v>
      </c>
      <c r="V15" s="12">
        <f t="shared" si="3"/>
        <v>2969.185497084658</v>
      </c>
      <c r="W15" s="12">
        <f t="shared" ref="W15:AA15" si="4">W4-W14</f>
        <v>3058.2610619971974</v>
      </c>
      <c r="X15" s="12">
        <f t="shared" si="4"/>
        <v>3150.0088938571139</v>
      </c>
      <c r="Y15" s="12">
        <f t="shared" si="4"/>
        <v>3244.509160672827</v>
      </c>
      <c r="Z15" s="12">
        <f t="shared" si="4"/>
        <v>3341.844435493012</v>
      </c>
      <c r="AA15" s="12">
        <f t="shared" si="4"/>
        <v>3442.0997685578022</v>
      </c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</row>
    <row r="16" spans="1:54" x14ac:dyDescent="0.35">
      <c r="A16" s="9"/>
      <c r="B16" s="9" t="s">
        <v>47</v>
      </c>
      <c r="C16" s="12">
        <f>C4-C15</f>
        <v>2046.7150000000004</v>
      </c>
      <c r="D16" s="12">
        <f t="shared" ref="D16:V16" si="5">D4-D15</f>
        <v>2108.1164500000004</v>
      </c>
      <c r="E16" s="12">
        <f t="shared" si="5"/>
        <v>2171.3599435000006</v>
      </c>
      <c r="F16" s="12">
        <f t="shared" si="5"/>
        <v>2236.5007418050004</v>
      </c>
      <c r="G16" s="12">
        <f t="shared" si="5"/>
        <v>2303.59576405915</v>
      </c>
      <c r="H16" s="12">
        <f t="shared" si="5"/>
        <v>2372.7036369809248</v>
      </c>
      <c r="I16" s="12">
        <f t="shared" si="5"/>
        <v>2443.8847460903526</v>
      </c>
      <c r="J16" s="12">
        <f t="shared" si="5"/>
        <v>2517.2012884730634</v>
      </c>
      <c r="K16" s="12">
        <f t="shared" si="5"/>
        <v>2592.7173271272554</v>
      </c>
      <c r="L16" s="12">
        <f t="shared" si="5"/>
        <v>2670.4988469410723</v>
      </c>
      <c r="M16" s="12">
        <f t="shared" si="5"/>
        <v>2750.6138123493047</v>
      </c>
      <c r="N16" s="12">
        <f t="shared" si="5"/>
        <v>2833.1322267197843</v>
      </c>
      <c r="O16" s="12">
        <f t="shared" si="5"/>
        <v>2918.1261935213774</v>
      </c>
      <c r="P16" s="12">
        <f t="shared" si="5"/>
        <v>3005.6699793270191</v>
      </c>
      <c r="Q16" s="12">
        <f t="shared" si="5"/>
        <v>3095.8400787068294</v>
      </c>
      <c r="R16" s="12">
        <f t="shared" si="5"/>
        <v>3188.7152810680341</v>
      </c>
      <c r="S16" s="12">
        <f t="shared" si="5"/>
        <v>3284.376739500075</v>
      </c>
      <c r="T16" s="12">
        <f t="shared" si="5"/>
        <v>3382.9080416850766</v>
      </c>
      <c r="U16" s="12">
        <f t="shared" si="5"/>
        <v>3484.3952829356294</v>
      </c>
      <c r="V16" s="12">
        <f t="shared" si="5"/>
        <v>3588.9271414236982</v>
      </c>
      <c r="W16" s="12">
        <f t="shared" ref="W16:AA16" si="6">W4-W15</f>
        <v>3696.5949556664091</v>
      </c>
      <c r="X16" s="12">
        <f t="shared" si="6"/>
        <v>3807.4928043364012</v>
      </c>
      <c r="Y16" s="12">
        <f t="shared" si="6"/>
        <v>3921.7175884664935</v>
      </c>
      <c r="Z16" s="12">
        <f t="shared" si="6"/>
        <v>4039.3691161204883</v>
      </c>
      <c r="AA16" s="12">
        <f t="shared" si="6"/>
        <v>4160.5501896041033</v>
      </c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</row>
    <row r="17" spans="1:54" x14ac:dyDescent="0.35">
      <c r="A17" s="9"/>
      <c r="B17" s="9" t="s">
        <v>49</v>
      </c>
      <c r="C17" s="12">
        <f>C16</f>
        <v>2046.7150000000004</v>
      </c>
      <c r="D17" s="12">
        <f>C17+D16</f>
        <v>4154.8314500000006</v>
      </c>
      <c r="E17" s="12">
        <f>D17+E16</f>
        <v>6326.1913935000011</v>
      </c>
      <c r="F17" s="12">
        <f t="shared" ref="F17:AA17" si="7">E17+F16</f>
        <v>8562.692135305002</v>
      </c>
      <c r="G17" s="12">
        <f t="shared" si="7"/>
        <v>10866.287899364152</v>
      </c>
      <c r="H17" s="12">
        <f t="shared" si="7"/>
        <v>13238.991536345076</v>
      </c>
      <c r="I17" s="12">
        <f t="shared" si="7"/>
        <v>15682.876282435429</v>
      </c>
      <c r="J17" s="12">
        <f t="shared" si="7"/>
        <v>18200.077570908492</v>
      </c>
      <c r="K17" s="12">
        <f t="shared" si="7"/>
        <v>20792.794898035747</v>
      </c>
      <c r="L17" s="12">
        <f t="shared" si="7"/>
        <v>23463.293744976818</v>
      </c>
      <c r="M17" s="12">
        <f t="shared" si="7"/>
        <v>26213.907557326122</v>
      </c>
      <c r="N17" s="12">
        <f t="shared" si="7"/>
        <v>29047.039784045905</v>
      </c>
      <c r="O17" s="12">
        <f t="shared" si="7"/>
        <v>31965.165977567282</v>
      </c>
      <c r="P17" s="12">
        <f t="shared" si="7"/>
        <v>34970.835956894298</v>
      </c>
      <c r="Q17" s="12">
        <f t="shared" si="7"/>
        <v>38066.676035601129</v>
      </c>
      <c r="R17" s="12">
        <f t="shared" si="7"/>
        <v>41255.391316669164</v>
      </c>
      <c r="S17" s="12">
        <f t="shared" si="7"/>
        <v>44539.76805616924</v>
      </c>
      <c r="T17" s="12">
        <f t="shared" si="7"/>
        <v>47922.676097854317</v>
      </c>
      <c r="U17" s="12">
        <f t="shared" si="7"/>
        <v>51407.071380789945</v>
      </c>
      <c r="V17" s="12">
        <f t="shared" si="7"/>
        <v>54995.998522213646</v>
      </c>
      <c r="W17" s="12">
        <f t="shared" si="7"/>
        <v>58692.593477880058</v>
      </c>
      <c r="X17" s="12">
        <f t="shared" si="7"/>
        <v>62500.086282216456</v>
      </c>
      <c r="Y17" s="12">
        <f t="shared" si="7"/>
        <v>66421.803870682954</v>
      </c>
      <c r="Z17" s="12">
        <f t="shared" si="7"/>
        <v>70461.172986803445</v>
      </c>
      <c r="AA17" s="12">
        <f t="shared" si="7"/>
        <v>74621.723176407555</v>
      </c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</row>
    <row r="18" spans="1:54" x14ac:dyDescent="0.35">
      <c r="A18" s="9"/>
      <c r="B18" s="9" t="s">
        <v>48</v>
      </c>
      <c r="C18" s="12">
        <f>$D$27</f>
        <v>102.33575000000002</v>
      </c>
      <c r="D18" s="12">
        <f>$D$28</f>
        <v>212.85836000000006</v>
      </c>
      <c r="E18" s="12">
        <f>$D$29</f>
        <v>332.06927517500009</v>
      </c>
      <c r="F18" s="12">
        <f>$D$30</f>
        <v>460.49777602400013</v>
      </c>
      <c r="G18" s="12">
        <f>$D$31</f>
        <v>598.70245302815761</v>
      </c>
      <c r="H18" s="12">
        <f>$D$32</f>
        <v>747.27275752861169</v>
      </c>
      <c r="I18" s="12">
        <f>$D$33</f>
        <v>906.83063270955995</v>
      </c>
      <c r="J18" s="12">
        <f>$D$34</f>
        <v>1078.0322287686911</v>
      </c>
      <c r="K18" s="12">
        <f>$D$35</f>
        <v>1261.5697065634886</v>
      </c>
      <c r="L18" s="12">
        <f>$D$36</f>
        <v>1458.1731342387166</v>
      </c>
      <c r="M18" s="12">
        <f>$D$37</f>
        <v>1668.6124815681176</v>
      </c>
      <c r="N18" s="12">
        <f>$D$38</f>
        <v>1893.6997169825127</v>
      </c>
      <c r="O18" s="12">
        <f>$D$39</f>
        <v>2134.2910125077069</v>
      </c>
      <c r="P18" s="12">
        <f>$D$40</f>
        <v>2391.2890620994431</v>
      </c>
      <c r="Q18" s="12">
        <f>$D$41</f>
        <v>2665.6455191397567</v>
      </c>
      <c r="R18" s="12">
        <f>$D$42</f>
        <v>2958.3635591501461</v>
      </c>
      <c r="S18" s="12">
        <f>$D$43</f>
        <v>3270.5005740826573</v>
      </c>
      <c r="T18" s="12">
        <f>$D$44</f>
        <v>3603.1710048710443</v>
      </c>
      <c r="U18" s="12">
        <f>$D$45</f>
        <v>3957.5493192613776</v>
      </c>
      <c r="V18" s="12">
        <f>$D$46</f>
        <v>4334.8731422956316</v>
      </c>
      <c r="W18" s="12">
        <f>$D$47</f>
        <v>4736.4465471937337</v>
      </c>
      <c r="X18" s="12">
        <f>$D$48</f>
        <v>5163.6435147702405</v>
      </c>
      <c r="Y18" s="12">
        <f>$D$49</f>
        <v>5617.9115699320764</v>
      </c>
      <c r="Z18" s="12">
        <f>$D$50</f>
        <v>6100.7756042347055</v>
      </c>
      <c r="AA18" s="12">
        <f>$D$51</f>
        <v>6613.8418939266458</v>
      </c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</row>
    <row r="19" spans="1:54" x14ac:dyDescent="0.35">
      <c r="A19" s="9"/>
      <c r="B19" s="9" t="s">
        <v>50</v>
      </c>
      <c r="C19" s="12">
        <f>C16+C18+C22</f>
        <v>2349.0507500000003</v>
      </c>
      <c r="D19" s="12">
        <f t="shared" ref="D19:AA19" si="8">D16+D18+D22</f>
        <v>2526.9748100000006</v>
      </c>
      <c r="E19" s="12">
        <f t="shared" si="8"/>
        <v>2715.6092186750006</v>
      </c>
      <c r="F19" s="12">
        <f t="shared" si="8"/>
        <v>2915.5439178290007</v>
      </c>
      <c r="G19" s="12">
        <f t="shared" si="8"/>
        <v>3127.3999790873077</v>
      </c>
      <c r="H19" s="12">
        <f t="shared" si="8"/>
        <v>3351.8312093695363</v>
      </c>
      <c r="I19" s="12">
        <f t="shared" si="8"/>
        <v>3589.5258381057124</v>
      </c>
      <c r="J19" s="12">
        <f t="shared" si="8"/>
        <v>3841.2082903267283</v>
      </c>
      <c r="K19" s="12">
        <f t="shared" si="8"/>
        <v>4107.641049968267</v>
      </c>
      <c r="L19" s="12">
        <f t="shared" si="8"/>
        <v>4389.626617945637</v>
      </c>
      <c r="M19" s="12">
        <f t="shared" si="8"/>
        <v>4688.0095697862471</v>
      </c>
      <c r="N19" s="12">
        <f t="shared" si="8"/>
        <v>5003.6787178471859</v>
      </c>
      <c r="O19" s="12">
        <f t="shared" si="8"/>
        <v>5337.5693833983196</v>
      </c>
      <c r="P19" s="12">
        <f t="shared" si="8"/>
        <v>5690.6657841167753</v>
      </c>
      <c r="Q19" s="12">
        <f t="shared" si="8"/>
        <v>6064.0035428176079</v>
      </c>
      <c r="R19" s="12">
        <f t="shared" si="8"/>
        <v>6458.6723235383333</v>
      </c>
      <c r="S19" s="12">
        <f t="shared" si="8"/>
        <v>6875.8186014024895</v>
      </c>
      <c r="T19" s="12">
        <f t="shared" si="8"/>
        <v>7316.6485730104705</v>
      </c>
      <c r="U19" s="12">
        <f t="shared" si="8"/>
        <v>7782.4312144449877</v>
      </c>
      <c r="V19" s="12">
        <f t="shared" si="8"/>
        <v>8274.5014943347505</v>
      </c>
      <c r="W19" s="12">
        <f t="shared" si="8"/>
        <v>8794.263749794025</v>
      </c>
      <c r="X19" s="12">
        <f t="shared" si="8"/>
        <v>9343.1952334485395</v>
      </c>
      <c r="Y19" s="12">
        <f t="shared" si="8"/>
        <v>9922.8498401707257</v>
      </c>
      <c r="Z19" s="12">
        <f t="shared" si="8"/>
        <v>10534.862022580515</v>
      </c>
      <c r="AA19" s="12">
        <f t="shared" si="8"/>
        <v>11180.95090482283</v>
      </c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</row>
    <row r="20" spans="1:54" x14ac:dyDescent="0.35">
      <c r="A20" s="9"/>
      <c r="B20" s="9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</row>
    <row r="21" spans="1:54" x14ac:dyDescent="0.35">
      <c r="A21" s="9"/>
      <c r="B21" s="9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</row>
    <row r="22" spans="1:54" x14ac:dyDescent="0.35">
      <c r="A22" s="9"/>
      <c r="B22" s="9" t="s">
        <v>53</v>
      </c>
      <c r="C22" s="12">
        <f>Sheet1!B16</f>
        <v>200</v>
      </c>
      <c r="D22" s="12">
        <f>C22+(C22*$A$1)</f>
        <v>206</v>
      </c>
      <c r="E22" s="12">
        <f t="shared" ref="E22:AA22" si="9">D22+(D22*$A$1)</f>
        <v>212.18</v>
      </c>
      <c r="F22" s="12">
        <f t="shared" si="9"/>
        <v>218.5454</v>
      </c>
      <c r="G22" s="12">
        <f t="shared" si="9"/>
        <v>225.10176200000001</v>
      </c>
      <c r="H22" s="12">
        <f t="shared" si="9"/>
        <v>231.85481486</v>
      </c>
      <c r="I22" s="12">
        <f t="shared" si="9"/>
        <v>238.81045930580001</v>
      </c>
      <c r="J22" s="12">
        <f t="shared" si="9"/>
        <v>245.974773084974</v>
      </c>
      <c r="K22" s="12">
        <f t="shared" si="9"/>
        <v>253.35401627752321</v>
      </c>
      <c r="L22" s="12">
        <f t="shared" si="9"/>
        <v>260.95463676584893</v>
      </c>
      <c r="M22" s="12">
        <f t="shared" si="9"/>
        <v>268.78327586882438</v>
      </c>
      <c r="N22" s="12">
        <f t="shared" si="9"/>
        <v>276.84677414488908</v>
      </c>
      <c r="O22" s="12">
        <f t="shared" si="9"/>
        <v>285.15217736923574</v>
      </c>
      <c r="P22" s="12">
        <f t="shared" si="9"/>
        <v>293.70674269031281</v>
      </c>
      <c r="Q22" s="12">
        <f t="shared" si="9"/>
        <v>302.51794497102219</v>
      </c>
      <c r="R22" s="12">
        <f t="shared" si="9"/>
        <v>311.59348332015287</v>
      </c>
      <c r="S22" s="12">
        <f t="shared" si="9"/>
        <v>320.94128781975746</v>
      </c>
      <c r="T22" s="12">
        <f t="shared" si="9"/>
        <v>330.56952645435018</v>
      </c>
      <c r="U22" s="12">
        <f t="shared" si="9"/>
        <v>340.4866122479807</v>
      </c>
      <c r="V22" s="12">
        <f t="shared" si="9"/>
        <v>350.70121061542011</v>
      </c>
      <c r="W22" s="12">
        <f t="shared" si="9"/>
        <v>361.22224693388273</v>
      </c>
      <c r="X22" s="12">
        <f t="shared" si="9"/>
        <v>372.0589143418992</v>
      </c>
      <c r="Y22" s="12">
        <f t="shared" si="9"/>
        <v>383.22068177215618</v>
      </c>
      <c r="Z22" s="12">
        <f t="shared" si="9"/>
        <v>394.71730222532085</v>
      </c>
      <c r="AA22" s="12">
        <f t="shared" si="9"/>
        <v>406.55882129208049</v>
      </c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</row>
    <row r="23" spans="1:54" x14ac:dyDescent="0.35">
      <c r="A23" s="9"/>
      <c r="B23" s="9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</row>
    <row r="24" spans="1:54" x14ac:dyDescent="0.35">
      <c r="A24" s="9"/>
      <c r="B24" s="9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</row>
    <row r="25" spans="1:54" x14ac:dyDescent="0.35">
      <c r="A25" s="9"/>
      <c r="B25" s="12"/>
      <c r="C25" s="12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</row>
    <row r="26" spans="1:54" x14ac:dyDescent="0.35">
      <c r="A26" s="11" t="s">
        <v>16</v>
      </c>
      <c r="B26" s="14" t="s">
        <v>62</v>
      </c>
      <c r="C26" s="11" t="s">
        <v>65</v>
      </c>
      <c r="D26" s="14" t="s">
        <v>63</v>
      </c>
      <c r="E26" s="15" t="s">
        <v>64</v>
      </c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</row>
    <row r="27" spans="1:54" x14ac:dyDescent="0.35">
      <c r="A27" s="9">
        <v>1</v>
      </c>
      <c r="B27" s="12">
        <v>0</v>
      </c>
      <c r="C27" s="12">
        <f>$C$16</f>
        <v>2046.7150000000004</v>
      </c>
      <c r="D27" s="12">
        <f>C16*Sheet1!B19</f>
        <v>102.33575000000002</v>
      </c>
      <c r="E27" s="12">
        <f>C27+D27</f>
        <v>2149.0507500000003</v>
      </c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</row>
    <row r="28" spans="1:54" x14ac:dyDescent="0.35">
      <c r="A28" s="9">
        <f>A27+1</f>
        <v>2</v>
      </c>
      <c r="B28" s="12">
        <f>E27</f>
        <v>2149.0507500000003</v>
      </c>
      <c r="C28" s="12">
        <f>$D$16</f>
        <v>2108.1164500000004</v>
      </c>
      <c r="D28" s="12">
        <f>(B28+C28)*Sheet1!$B$19</f>
        <v>212.85836000000006</v>
      </c>
      <c r="E28" s="12">
        <f>C28+D28+B28</f>
        <v>4470.025560000001</v>
      </c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</row>
    <row r="29" spans="1:54" x14ac:dyDescent="0.35">
      <c r="A29" s="9">
        <f t="shared" ref="A29:A51" si="10">A28+1</f>
        <v>3</v>
      </c>
      <c r="B29" s="12">
        <f t="shared" ref="B29:B51" si="11">E28</f>
        <v>4470.025560000001</v>
      </c>
      <c r="C29" s="12">
        <f>$E$16</f>
        <v>2171.3599435000006</v>
      </c>
      <c r="D29" s="12">
        <f>(B29+C29)*Sheet1!$B$19</f>
        <v>332.06927517500009</v>
      </c>
      <c r="E29" s="12">
        <f t="shared" ref="E29:E51" si="12">C29+D29+B29</f>
        <v>6973.4547786750018</v>
      </c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</row>
    <row r="30" spans="1:54" x14ac:dyDescent="0.35">
      <c r="A30" s="9">
        <f t="shared" si="10"/>
        <v>4</v>
      </c>
      <c r="B30" s="12">
        <f t="shared" si="11"/>
        <v>6973.4547786750018</v>
      </c>
      <c r="C30" s="12">
        <f>$F$16</f>
        <v>2236.5007418050004</v>
      </c>
      <c r="D30" s="12">
        <f>(B30+C30)*Sheet1!$B$19</f>
        <v>460.49777602400013</v>
      </c>
      <c r="E30" s="12">
        <f t="shared" si="12"/>
        <v>9670.4532965040016</v>
      </c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</row>
    <row r="31" spans="1:54" x14ac:dyDescent="0.35">
      <c r="A31" s="9">
        <f t="shared" si="10"/>
        <v>5</v>
      </c>
      <c r="B31" s="12">
        <f t="shared" si="11"/>
        <v>9670.4532965040016</v>
      </c>
      <c r="C31" s="12">
        <f>$G$16</f>
        <v>2303.59576405915</v>
      </c>
      <c r="D31" s="12">
        <f>(B31+C31)*Sheet1!$B$19</f>
        <v>598.70245302815761</v>
      </c>
      <c r="E31" s="12">
        <f t="shared" si="12"/>
        <v>12572.751513591309</v>
      </c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</row>
    <row r="32" spans="1:54" x14ac:dyDescent="0.35">
      <c r="A32" s="9">
        <f t="shared" si="10"/>
        <v>6</v>
      </c>
      <c r="B32" s="12">
        <f t="shared" si="11"/>
        <v>12572.751513591309</v>
      </c>
      <c r="C32" s="12">
        <f>$H$16</f>
        <v>2372.7036369809248</v>
      </c>
      <c r="D32" s="12">
        <f>(B32+C32)*Sheet1!$B$19</f>
        <v>747.27275752861169</v>
      </c>
      <c r="E32" s="12">
        <f t="shared" si="12"/>
        <v>15692.727908100846</v>
      </c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</row>
    <row r="33" spans="1:54" x14ac:dyDescent="0.35">
      <c r="A33" s="9">
        <f t="shared" si="10"/>
        <v>7</v>
      </c>
      <c r="B33" s="12">
        <f t="shared" si="11"/>
        <v>15692.727908100846</v>
      </c>
      <c r="C33" s="12">
        <f>$I$16</f>
        <v>2443.8847460903526</v>
      </c>
      <c r="D33" s="12">
        <f>(B33+C33)*Sheet1!$B$19</f>
        <v>906.83063270955995</v>
      </c>
      <c r="E33" s="12">
        <f t="shared" si="12"/>
        <v>19043.443286900758</v>
      </c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</row>
    <row r="34" spans="1:54" x14ac:dyDescent="0.35">
      <c r="A34" s="9">
        <f t="shared" si="10"/>
        <v>8</v>
      </c>
      <c r="B34" s="12">
        <f t="shared" si="11"/>
        <v>19043.443286900758</v>
      </c>
      <c r="C34" s="12">
        <f>$J$16</f>
        <v>2517.2012884730634</v>
      </c>
      <c r="D34" s="12">
        <f>(B34+C34)*Sheet1!$B$19</f>
        <v>1078.0322287686911</v>
      </c>
      <c r="E34" s="12">
        <f t="shared" si="12"/>
        <v>22638.676804142513</v>
      </c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</row>
    <row r="35" spans="1:54" x14ac:dyDescent="0.35">
      <c r="A35" s="9">
        <f t="shared" si="10"/>
        <v>9</v>
      </c>
      <c r="B35" s="12">
        <f t="shared" si="11"/>
        <v>22638.676804142513</v>
      </c>
      <c r="C35" s="12">
        <f>$K$16</f>
        <v>2592.7173271272554</v>
      </c>
      <c r="D35" s="12">
        <f>(B35+C35)*Sheet1!$B$19</f>
        <v>1261.5697065634886</v>
      </c>
      <c r="E35" s="12">
        <f t="shared" si="12"/>
        <v>26492.963837833257</v>
      </c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</row>
    <row r="36" spans="1:54" x14ac:dyDescent="0.35">
      <c r="A36" s="9">
        <f t="shared" si="10"/>
        <v>10</v>
      </c>
      <c r="B36" s="12">
        <f t="shared" si="11"/>
        <v>26492.963837833257</v>
      </c>
      <c r="C36" s="12">
        <f>$L$16</f>
        <v>2670.4988469410723</v>
      </c>
      <c r="D36" s="12">
        <f>(B36+C36)*Sheet1!$B$19</f>
        <v>1458.1731342387166</v>
      </c>
      <c r="E36" s="12">
        <f t="shared" si="12"/>
        <v>30621.635819013045</v>
      </c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</row>
    <row r="37" spans="1:54" x14ac:dyDescent="0.35">
      <c r="A37" s="9">
        <f t="shared" si="10"/>
        <v>11</v>
      </c>
      <c r="B37" s="12">
        <f t="shared" si="11"/>
        <v>30621.635819013045</v>
      </c>
      <c r="C37" s="12">
        <f>$M$16</f>
        <v>2750.6138123493047</v>
      </c>
      <c r="D37" s="12">
        <f>(B37+C37)*Sheet1!$B$19</f>
        <v>1668.6124815681176</v>
      </c>
      <c r="E37" s="12">
        <f t="shared" si="12"/>
        <v>35040.862112930467</v>
      </c>
      <c r="F37" s="9"/>
      <c r="G37" s="9"/>
      <c r="H37" s="9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</row>
    <row r="38" spans="1:54" x14ac:dyDescent="0.35">
      <c r="A38" s="9">
        <f t="shared" si="10"/>
        <v>12</v>
      </c>
      <c r="B38" s="12">
        <f t="shared" si="11"/>
        <v>35040.862112930467</v>
      </c>
      <c r="C38" s="12">
        <f>$N$16</f>
        <v>2833.1322267197843</v>
      </c>
      <c r="D38" s="12">
        <f>(B38+C38)*Sheet1!$B$19</f>
        <v>1893.6997169825127</v>
      </c>
      <c r="E38" s="12">
        <f t="shared" si="12"/>
        <v>39767.694056632761</v>
      </c>
      <c r="F38" s="9"/>
      <c r="G38" s="9"/>
      <c r="H38" s="9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</row>
    <row r="39" spans="1:54" x14ac:dyDescent="0.35">
      <c r="A39" s="9">
        <f t="shared" si="10"/>
        <v>13</v>
      </c>
      <c r="B39" s="12">
        <f t="shared" si="11"/>
        <v>39767.694056632761</v>
      </c>
      <c r="C39" s="12">
        <f>$O$16</f>
        <v>2918.1261935213774</v>
      </c>
      <c r="D39" s="12">
        <f>(B39+C39)*Sheet1!$B$19</f>
        <v>2134.2910125077069</v>
      </c>
      <c r="E39" s="12">
        <f t="shared" si="12"/>
        <v>44820.111262661841</v>
      </c>
      <c r="F39" s="9"/>
      <c r="G39" s="9"/>
      <c r="H39" s="9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</row>
    <row r="40" spans="1:54" x14ac:dyDescent="0.35">
      <c r="A40" s="9">
        <f t="shared" si="10"/>
        <v>14</v>
      </c>
      <c r="B40" s="12">
        <f t="shared" si="11"/>
        <v>44820.111262661841</v>
      </c>
      <c r="C40" s="12">
        <f>$P$16</f>
        <v>3005.6699793270191</v>
      </c>
      <c r="D40" s="12">
        <f>(B40+C40)*Sheet1!$B$19</f>
        <v>2391.2890620994431</v>
      </c>
      <c r="E40" s="12">
        <f t="shared" si="12"/>
        <v>50217.070304088302</v>
      </c>
      <c r="F40" s="9"/>
      <c r="G40" s="9"/>
      <c r="H40" s="9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</row>
    <row r="41" spans="1:54" x14ac:dyDescent="0.35">
      <c r="A41" s="9">
        <f t="shared" si="10"/>
        <v>15</v>
      </c>
      <c r="B41" s="12">
        <f t="shared" si="11"/>
        <v>50217.070304088302</v>
      </c>
      <c r="C41" s="12">
        <f>$Q$16</f>
        <v>3095.8400787068294</v>
      </c>
      <c r="D41" s="12">
        <f>(B41+C41)*Sheet1!$B$19</f>
        <v>2665.6455191397567</v>
      </c>
      <c r="E41" s="12">
        <f t="shared" si="12"/>
        <v>55978.555901934888</v>
      </c>
      <c r="F41" s="9"/>
      <c r="G41" s="9"/>
      <c r="H41" s="9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</row>
    <row r="42" spans="1:54" x14ac:dyDescent="0.35">
      <c r="A42" s="9">
        <f t="shared" si="10"/>
        <v>16</v>
      </c>
      <c r="B42" s="12">
        <f t="shared" si="11"/>
        <v>55978.555901934888</v>
      </c>
      <c r="C42" s="12">
        <f>$R$16</f>
        <v>3188.7152810680341</v>
      </c>
      <c r="D42" s="12">
        <f>(B42+C42)*Sheet1!$B$19</f>
        <v>2958.3635591501461</v>
      </c>
      <c r="E42" s="12">
        <f t="shared" si="12"/>
        <v>62125.634742153066</v>
      </c>
      <c r="F42" s="9"/>
      <c r="G42" s="9"/>
      <c r="H42" s="9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</row>
    <row r="43" spans="1:54" x14ac:dyDescent="0.35">
      <c r="A43" s="9">
        <f t="shared" si="10"/>
        <v>17</v>
      </c>
      <c r="B43" s="12">
        <f t="shared" si="11"/>
        <v>62125.634742153066</v>
      </c>
      <c r="C43" s="12">
        <f>$S$16</f>
        <v>3284.376739500075</v>
      </c>
      <c r="D43" s="12">
        <f>(B43+C43)*Sheet1!$B$19</f>
        <v>3270.5005740826573</v>
      </c>
      <c r="E43" s="12">
        <f t="shared" si="12"/>
        <v>68680.512055735802</v>
      </c>
      <c r="F43" s="9"/>
      <c r="G43" s="9"/>
      <c r="H43" s="9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</row>
    <row r="44" spans="1:54" x14ac:dyDescent="0.35">
      <c r="A44" s="9">
        <f t="shared" si="10"/>
        <v>18</v>
      </c>
      <c r="B44" s="12">
        <f t="shared" si="11"/>
        <v>68680.512055735802</v>
      </c>
      <c r="C44" s="12">
        <f>$T$16</f>
        <v>3382.9080416850766</v>
      </c>
      <c r="D44" s="12">
        <f>(B44+C44)*Sheet1!$B$19</f>
        <v>3603.1710048710443</v>
      </c>
      <c r="E44" s="12">
        <f t="shared" si="12"/>
        <v>75666.591102291917</v>
      </c>
      <c r="F44" s="9"/>
      <c r="G44" s="9"/>
      <c r="H44" s="9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</row>
    <row r="45" spans="1:54" x14ac:dyDescent="0.35">
      <c r="A45" s="9">
        <f t="shared" si="10"/>
        <v>19</v>
      </c>
      <c r="B45" s="12">
        <f t="shared" si="11"/>
        <v>75666.591102291917</v>
      </c>
      <c r="C45" s="12">
        <f>$U$16</f>
        <v>3484.3952829356294</v>
      </c>
      <c r="D45" s="12">
        <f>(B45+C45)*Sheet1!$B$19</f>
        <v>3957.5493192613776</v>
      </c>
      <c r="E45" s="12">
        <f t="shared" si="12"/>
        <v>83108.535704488924</v>
      </c>
      <c r="F45" s="9"/>
      <c r="G45" s="9"/>
      <c r="H45" s="9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</row>
    <row r="46" spans="1:54" x14ac:dyDescent="0.35">
      <c r="A46" s="9">
        <f t="shared" si="10"/>
        <v>20</v>
      </c>
      <c r="B46" s="12">
        <f t="shared" si="11"/>
        <v>83108.535704488924</v>
      </c>
      <c r="C46" s="12">
        <f>$V$16</f>
        <v>3588.9271414236982</v>
      </c>
      <c r="D46" s="12">
        <f>(B46+C46)*Sheet1!$B$19</f>
        <v>4334.8731422956316</v>
      </c>
      <c r="E46" s="12">
        <f t="shared" si="12"/>
        <v>91032.335988208259</v>
      </c>
      <c r="F46" s="9"/>
      <c r="G46" s="9"/>
      <c r="H46" s="9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</row>
    <row r="47" spans="1:54" x14ac:dyDescent="0.35">
      <c r="A47" s="9">
        <f t="shared" si="10"/>
        <v>21</v>
      </c>
      <c r="B47" s="12">
        <f t="shared" si="11"/>
        <v>91032.335988208259</v>
      </c>
      <c r="C47" s="12">
        <f>$W$16</f>
        <v>3696.5949556664091</v>
      </c>
      <c r="D47" s="12">
        <f>(B47+C47)*Sheet1!$B$19</f>
        <v>4736.4465471937337</v>
      </c>
      <c r="E47" s="12">
        <f t="shared" si="12"/>
        <v>99465.377491068401</v>
      </c>
      <c r="F47" s="9"/>
      <c r="G47" s="9"/>
      <c r="H47" s="9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</row>
    <row r="48" spans="1:54" x14ac:dyDescent="0.35">
      <c r="A48" s="9">
        <f t="shared" si="10"/>
        <v>22</v>
      </c>
      <c r="B48" s="12">
        <f t="shared" si="11"/>
        <v>99465.377491068401</v>
      </c>
      <c r="C48" s="12">
        <f>$X$16</f>
        <v>3807.4928043364012</v>
      </c>
      <c r="D48" s="12">
        <f>(B48+C48)*Sheet1!$B$19</f>
        <v>5163.6435147702405</v>
      </c>
      <c r="E48" s="12">
        <f t="shared" si="12"/>
        <v>108436.51381017503</v>
      </c>
      <c r="F48" s="9"/>
      <c r="G48" s="9"/>
      <c r="H48" s="9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</row>
    <row r="49" spans="1:54" x14ac:dyDescent="0.35">
      <c r="A49" s="9">
        <f t="shared" si="10"/>
        <v>23</v>
      </c>
      <c r="B49" s="12">
        <f t="shared" si="11"/>
        <v>108436.51381017503</v>
      </c>
      <c r="C49" s="12">
        <f>$Y$16</f>
        <v>3921.7175884664935</v>
      </c>
      <c r="D49" s="12">
        <f>(B49+C49)*Sheet1!$B$19</f>
        <v>5617.9115699320764</v>
      </c>
      <c r="E49" s="12">
        <f t="shared" si="12"/>
        <v>117976.14296857361</v>
      </c>
      <c r="F49" s="9"/>
      <c r="G49" s="9"/>
      <c r="H49" s="9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</row>
    <row r="50" spans="1:54" x14ac:dyDescent="0.35">
      <c r="A50" s="9">
        <f t="shared" si="10"/>
        <v>24</v>
      </c>
      <c r="B50" s="12">
        <f t="shared" si="11"/>
        <v>117976.14296857361</v>
      </c>
      <c r="C50" s="12">
        <f>$Z$16</f>
        <v>4039.3691161204883</v>
      </c>
      <c r="D50" s="12">
        <f>(B50+C50)*Sheet1!$B$19</f>
        <v>6100.7756042347055</v>
      </c>
      <c r="E50" s="12">
        <f t="shared" si="12"/>
        <v>128116.2876889288</v>
      </c>
      <c r="F50" s="9"/>
      <c r="G50" s="9"/>
      <c r="H50" s="9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</row>
    <row r="51" spans="1:54" x14ac:dyDescent="0.35">
      <c r="A51" s="9">
        <f t="shared" si="10"/>
        <v>25</v>
      </c>
      <c r="B51" s="12">
        <f t="shared" si="11"/>
        <v>128116.2876889288</v>
      </c>
      <c r="C51" s="12">
        <f>$AA$16</f>
        <v>4160.5501896041033</v>
      </c>
      <c r="D51" s="12">
        <f>(B51+C51)*Sheet1!$B$19</f>
        <v>6613.8418939266458</v>
      </c>
      <c r="E51" s="12">
        <f t="shared" si="12"/>
        <v>138890.67977245955</v>
      </c>
      <c r="F51" s="9"/>
      <c r="G51" s="9"/>
      <c r="H51" s="9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</row>
    <row r="52" spans="1:54" x14ac:dyDescent="0.35">
      <c r="A52" s="9"/>
      <c r="B52" s="9"/>
      <c r="C52" s="9"/>
      <c r="D52" s="9"/>
      <c r="E52" s="9"/>
      <c r="F52" s="9"/>
      <c r="G52" s="9"/>
      <c r="H52" s="9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</row>
    <row r="53" spans="1:54" x14ac:dyDescent="0.35">
      <c r="A53" s="9"/>
      <c r="B53" s="9"/>
      <c r="C53" s="9"/>
      <c r="D53" s="9"/>
      <c r="E53" s="9"/>
      <c r="F53" s="9"/>
      <c r="G53" s="9"/>
      <c r="H53" s="9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</row>
    <row r="54" spans="1:54" x14ac:dyDescent="0.35">
      <c r="A54" s="9"/>
      <c r="B54" s="9"/>
      <c r="C54" s="9"/>
      <c r="D54" s="9"/>
      <c r="E54" s="9"/>
      <c r="F54" s="9"/>
      <c r="G54" s="9"/>
      <c r="H54" s="9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</row>
    <row r="55" spans="1:54" x14ac:dyDescent="0.35">
      <c r="A55" s="9"/>
      <c r="B55" s="9"/>
      <c r="C55" s="9"/>
      <c r="D55" s="9"/>
      <c r="E55" s="9"/>
      <c r="F55" s="9"/>
      <c r="G55" s="9"/>
      <c r="H55" s="9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</row>
    <row r="56" spans="1:54" x14ac:dyDescent="0.35">
      <c r="A56" s="9"/>
      <c r="B56" s="9"/>
      <c r="C56" s="9"/>
      <c r="D56" s="9"/>
      <c r="E56" s="9"/>
      <c r="F56" s="9"/>
      <c r="G56" s="9"/>
      <c r="H56" s="9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</row>
    <row r="57" spans="1:54" x14ac:dyDescent="0.35">
      <c r="A57" s="9"/>
      <c r="B57" s="9"/>
      <c r="C57" s="9"/>
      <c r="D57" s="9"/>
      <c r="E57" s="9"/>
      <c r="F57" s="9"/>
      <c r="G57" s="9"/>
      <c r="H57" s="9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</row>
    <row r="58" spans="1:54" x14ac:dyDescent="0.35">
      <c r="A58" s="9"/>
      <c r="B58" s="9"/>
      <c r="C58" s="9"/>
      <c r="D58" s="9"/>
      <c r="E58" s="9"/>
      <c r="F58" s="9"/>
      <c r="G58" s="9"/>
      <c r="H58" s="9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</row>
    <row r="59" spans="1:54" x14ac:dyDescent="0.35">
      <c r="A59" s="9"/>
      <c r="B59" s="9"/>
      <c r="C59" s="9"/>
      <c r="D59" s="9"/>
      <c r="E59" s="9"/>
      <c r="F59" s="9"/>
      <c r="G59" s="9"/>
      <c r="H59" s="9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</row>
    <row r="60" spans="1:54" x14ac:dyDescent="0.35">
      <c r="A60" s="9"/>
      <c r="B60" s="9"/>
      <c r="C60" s="9"/>
      <c r="D60" s="9"/>
      <c r="E60" s="9"/>
      <c r="F60" s="9"/>
      <c r="G60" s="9"/>
      <c r="H60" s="9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</row>
    <row r="61" spans="1:54" x14ac:dyDescent="0.35">
      <c r="A61" s="9"/>
      <c r="B61" s="9"/>
      <c r="C61" s="9"/>
      <c r="D61" s="9"/>
      <c r="E61" s="9"/>
      <c r="F61" s="9"/>
      <c r="G61" s="9"/>
      <c r="H61" s="9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</row>
    <row r="62" spans="1:54" x14ac:dyDescent="0.35">
      <c r="A62" s="9"/>
      <c r="B62" s="9"/>
      <c r="C62" s="9"/>
      <c r="D62" s="9"/>
      <c r="E62" s="9"/>
      <c r="F62" s="9"/>
      <c r="G62" s="9"/>
      <c r="H62" s="9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</row>
    <row r="63" spans="1:54" x14ac:dyDescent="0.35">
      <c r="A63" s="9"/>
      <c r="B63" s="9"/>
      <c r="C63" s="9"/>
      <c r="D63" s="9"/>
      <c r="E63" s="9"/>
      <c r="F63" s="9"/>
      <c r="G63" s="9"/>
      <c r="H63" s="9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</row>
    <row r="64" spans="1:54" x14ac:dyDescent="0.35">
      <c r="A64" s="9"/>
      <c r="B64" s="9"/>
      <c r="C64" s="9"/>
      <c r="D64" s="9"/>
      <c r="E64" s="9"/>
      <c r="F64" s="9"/>
      <c r="G64" s="9"/>
      <c r="H64" s="9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</row>
    <row r="65" spans="1:54" x14ac:dyDescent="0.35">
      <c r="A65" s="9"/>
      <c r="B65" s="9"/>
      <c r="C65" s="9"/>
      <c r="D65" s="9"/>
      <c r="E65" s="9"/>
      <c r="F65" s="9"/>
      <c r="G65" s="9"/>
      <c r="H65" s="9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</row>
    <row r="66" spans="1:54" x14ac:dyDescent="0.35">
      <c r="A66" s="9"/>
      <c r="B66" s="9"/>
      <c r="C66" s="9"/>
      <c r="D66" s="9"/>
      <c r="E66" s="9"/>
      <c r="F66" s="9"/>
      <c r="G66" s="9"/>
      <c r="H66" s="9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</row>
    <row r="67" spans="1:54" x14ac:dyDescent="0.35">
      <c r="A67" s="9"/>
      <c r="B67" s="9"/>
      <c r="C67" s="9"/>
      <c r="D67" s="9"/>
      <c r="E67" s="9"/>
      <c r="F67" s="9"/>
      <c r="G67" s="9"/>
      <c r="H67" s="9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</row>
    <row r="68" spans="1:54" x14ac:dyDescent="0.35">
      <c r="A68" s="9"/>
      <c r="B68" s="9"/>
      <c r="C68" s="9"/>
      <c r="D68" s="9"/>
      <c r="E68" s="9"/>
      <c r="F68" s="9"/>
      <c r="G68" s="9"/>
      <c r="H68" s="9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</row>
    <row r="69" spans="1:54" x14ac:dyDescent="0.35">
      <c r="A69" s="9"/>
      <c r="B69" s="9"/>
      <c r="C69" s="9"/>
      <c r="D69" s="9"/>
      <c r="E69" s="9"/>
      <c r="F69" s="9"/>
      <c r="G69" s="9"/>
      <c r="H69" s="9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</row>
    <row r="70" spans="1:54" x14ac:dyDescent="0.35">
      <c r="A70" s="9"/>
      <c r="B70" s="9"/>
      <c r="C70" s="9"/>
      <c r="D70" s="9"/>
      <c r="E70" s="9"/>
      <c r="F70" s="9"/>
      <c r="G70" s="9"/>
      <c r="H70" s="9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</row>
    <row r="71" spans="1:54" x14ac:dyDescent="0.35">
      <c r="A71" s="9"/>
      <c r="B71" s="9"/>
      <c r="C71" s="9"/>
      <c r="D71" s="9"/>
      <c r="E71" s="9"/>
      <c r="F71" s="9"/>
      <c r="G71" s="9"/>
      <c r="H71" s="9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</row>
    <row r="72" spans="1:54" x14ac:dyDescent="0.35">
      <c r="A72" s="9"/>
      <c r="B72" s="9"/>
      <c r="C72" s="9"/>
      <c r="D72" s="9"/>
      <c r="E72" s="9"/>
      <c r="F72" s="9"/>
      <c r="G72" s="9"/>
      <c r="H72" s="9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</row>
    <row r="73" spans="1:54" x14ac:dyDescent="0.35">
      <c r="A73" s="9"/>
      <c r="B73" s="9"/>
      <c r="C73" s="9"/>
      <c r="D73" s="9"/>
      <c r="E73" s="9"/>
      <c r="F73" s="9"/>
      <c r="G73" s="9"/>
      <c r="H73" s="9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</row>
    <row r="74" spans="1:54" x14ac:dyDescent="0.35">
      <c r="A74" s="9"/>
      <c r="B74" s="9"/>
      <c r="C74" s="9"/>
      <c r="D74" s="9"/>
      <c r="E74" s="9"/>
      <c r="F74" s="9"/>
      <c r="G74" s="9"/>
      <c r="H74" s="9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</row>
    <row r="75" spans="1:54" x14ac:dyDescent="0.35">
      <c r="A75" s="9"/>
      <c r="B75" s="9"/>
      <c r="C75" s="9"/>
      <c r="D75" s="9"/>
      <c r="E75" s="9"/>
      <c r="F75" s="9"/>
      <c r="G75" s="9"/>
      <c r="H75" s="9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</row>
    <row r="76" spans="1:54" x14ac:dyDescent="0.35">
      <c r="A76" s="9"/>
      <c r="B76" s="9"/>
      <c r="C76" s="9"/>
      <c r="D76" s="9"/>
      <c r="E76" s="9"/>
      <c r="F76" s="9"/>
      <c r="G76" s="9"/>
      <c r="H76" s="9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</row>
    <row r="77" spans="1:54" x14ac:dyDescent="0.35">
      <c r="A77" s="9"/>
      <c r="B77" s="9"/>
      <c r="C77" s="9"/>
      <c r="D77" s="9"/>
      <c r="E77" s="9"/>
      <c r="F77" s="9"/>
      <c r="G77" s="9"/>
      <c r="H77" s="9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</row>
    <row r="78" spans="1:54" x14ac:dyDescent="0.35">
      <c r="A78" s="9"/>
      <c r="B78" s="9"/>
      <c r="C78" s="9"/>
      <c r="D78" s="9"/>
      <c r="E78" s="9"/>
      <c r="F78" s="9"/>
      <c r="G78" s="9"/>
      <c r="H78" s="9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</row>
    <row r="79" spans="1:54" x14ac:dyDescent="0.35">
      <c r="A79" s="9"/>
      <c r="B79" s="9"/>
      <c r="C79" s="9"/>
      <c r="D79" s="9"/>
      <c r="E79" s="9"/>
      <c r="F79" s="9"/>
      <c r="G79" s="9"/>
      <c r="H79" s="9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</row>
    <row r="80" spans="1:54" x14ac:dyDescent="0.35">
      <c r="A80" s="9"/>
      <c r="B80" s="9"/>
      <c r="C80" s="9"/>
      <c r="D80" s="9"/>
      <c r="E80" s="9"/>
      <c r="F80" s="9"/>
      <c r="G80" s="9"/>
      <c r="H80" s="9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</row>
    <row r="81" spans="1:54" x14ac:dyDescent="0.35">
      <c r="A81" s="9"/>
      <c r="B81" s="9"/>
      <c r="C81" s="9"/>
      <c r="D81" s="9"/>
      <c r="E81" s="9"/>
      <c r="F81" s="9"/>
      <c r="G81" s="9"/>
      <c r="H81" s="9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</row>
    <row r="82" spans="1:54" x14ac:dyDescent="0.35">
      <c r="A82" s="9"/>
      <c r="B82" s="9"/>
      <c r="C82" s="9"/>
      <c r="D82" s="9"/>
      <c r="E82" s="9"/>
      <c r="F82" s="9"/>
      <c r="G82" s="9"/>
      <c r="H82" s="9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</row>
    <row r="83" spans="1:54" x14ac:dyDescent="0.35">
      <c r="A83" s="9"/>
      <c r="B83" s="9"/>
      <c r="C83" s="9"/>
      <c r="D83" s="9"/>
      <c r="E83" s="9"/>
      <c r="F83" s="9"/>
      <c r="G83" s="9"/>
      <c r="H83" s="9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</row>
    <row r="84" spans="1:54" x14ac:dyDescent="0.35">
      <c r="A84" s="9"/>
      <c r="B84" s="9"/>
      <c r="C84" s="9"/>
      <c r="D84" s="9"/>
      <c r="E84" s="9"/>
      <c r="F84" s="9"/>
      <c r="G84" s="9"/>
      <c r="H84" s="9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</row>
    <row r="85" spans="1:54" x14ac:dyDescent="0.35">
      <c r="A85" s="10"/>
      <c r="B85" s="9"/>
      <c r="C85" s="9"/>
      <c r="D85" s="9"/>
      <c r="E85" s="9"/>
      <c r="F85" s="9"/>
      <c r="G85" s="9"/>
      <c r="H85" s="9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</row>
    <row r="86" spans="1:54" x14ac:dyDescent="0.35">
      <c r="A86" s="10"/>
      <c r="B86" s="9"/>
      <c r="C86" s="9"/>
      <c r="D86" s="9"/>
      <c r="E86" s="9"/>
      <c r="F86" s="9"/>
      <c r="G86" s="9"/>
      <c r="H86" s="9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</row>
    <row r="87" spans="1:54" x14ac:dyDescent="0.35">
      <c r="A87" s="10"/>
      <c r="B87" s="9"/>
      <c r="C87" s="9"/>
      <c r="D87" s="9"/>
      <c r="E87" s="9"/>
      <c r="F87" s="9"/>
      <c r="G87" s="9"/>
      <c r="H87" s="9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</row>
    <row r="88" spans="1:54" x14ac:dyDescent="0.35">
      <c r="A88" s="10"/>
      <c r="B88" s="9"/>
      <c r="C88" s="9"/>
      <c r="D88" s="9"/>
      <c r="E88" s="9"/>
      <c r="F88" s="9"/>
      <c r="G88" s="9"/>
      <c r="H88" s="9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</row>
    <row r="89" spans="1:54" x14ac:dyDescent="0.35">
      <c r="A89" s="10"/>
      <c r="B89" s="9"/>
      <c r="C89" s="9"/>
      <c r="D89" s="9"/>
      <c r="E89" s="9"/>
      <c r="F89" s="9"/>
      <c r="G89" s="9"/>
      <c r="H89" s="9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</row>
    <row r="90" spans="1:54" x14ac:dyDescent="0.35">
      <c r="A90" s="10"/>
      <c r="B90" s="9"/>
      <c r="C90" s="9"/>
      <c r="D90" s="9"/>
      <c r="E90" s="9"/>
      <c r="F90" s="9"/>
      <c r="G90" s="9"/>
      <c r="H90" s="9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</row>
    <row r="91" spans="1:54" x14ac:dyDescent="0.35">
      <c r="A91" s="10"/>
      <c r="B91" s="9"/>
      <c r="C91" s="9"/>
      <c r="D91" s="9"/>
      <c r="E91" s="9"/>
      <c r="F91" s="9"/>
      <c r="G91" s="9"/>
      <c r="H91" s="9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</row>
    <row r="92" spans="1:54" x14ac:dyDescent="0.35">
      <c r="A92" s="10"/>
      <c r="B92" s="9"/>
      <c r="C92" s="9"/>
      <c r="D92" s="9"/>
      <c r="E92" s="9"/>
      <c r="F92" s="9"/>
      <c r="G92" s="9"/>
      <c r="H92" s="9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</row>
    <row r="93" spans="1:54" x14ac:dyDescent="0.35">
      <c r="A93" s="10"/>
      <c r="B93" s="9"/>
      <c r="C93" s="9"/>
      <c r="D93" s="9"/>
      <c r="E93" s="9"/>
      <c r="F93" s="9"/>
      <c r="G93" s="9"/>
      <c r="H93" s="9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</row>
    <row r="94" spans="1:54" x14ac:dyDescent="0.35">
      <c r="A94" s="10"/>
      <c r="B94" s="9"/>
      <c r="C94" s="9"/>
      <c r="D94" s="9"/>
      <c r="E94" s="9"/>
      <c r="F94" s="9"/>
      <c r="G94" s="9"/>
      <c r="H94" s="9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</row>
    <row r="95" spans="1:54" x14ac:dyDescent="0.35">
      <c r="A95" s="10"/>
      <c r="B95" s="9"/>
      <c r="C95" s="9"/>
      <c r="D95" s="9"/>
      <c r="E95" s="9"/>
      <c r="F95" s="9"/>
      <c r="G95" s="9"/>
      <c r="H95" s="9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</row>
    <row r="96" spans="1:54" x14ac:dyDescent="0.35">
      <c r="A96" s="10"/>
      <c r="B96" s="9"/>
      <c r="C96" s="9"/>
      <c r="D96" s="9"/>
      <c r="E96" s="9"/>
      <c r="F96" s="9"/>
      <c r="G96" s="9"/>
      <c r="H96" s="9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</row>
    <row r="97" spans="1:54" x14ac:dyDescent="0.35">
      <c r="A97" s="10"/>
      <c r="B97" s="9"/>
      <c r="C97" s="9"/>
      <c r="D97" s="9"/>
      <c r="E97" s="9"/>
      <c r="F97" s="9"/>
      <c r="G97" s="9"/>
      <c r="H97" s="9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</row>
    <row r="98" spans="1:54" x14ac:dyDescent="0.35">
      <c r="A98" s="10"/>
      <c r="B98" s="9"/>
      <c r="C98" s="9"/>
      <c r="D98" s="9"/>
      <c r="E98" s="9"/>
      <c r="F98" s="9"/>
      <c r="G98" s="9"/>
      <c r="H98" s="9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</row>
    <row r="99" spans="1:54" x14ac:dyDescent="0.35">
      <c r="A99" s="10"/>
      <c r="B99" s="9"/>
      <c r="C99" s="9"/>
      <c r="D99" s="9"/>
      <c r="E99" s="9"/>
      <c r="F99" s="9"/>
      <c r="G99" s="9"/>
      <c r="H99" s="9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</row>
    <row r="100" spans="1:54" x14ac:dyDescent="0.35">
      <c r="A100" s="10"/>
      <c r="B100" s="9"/>
      <c r="C100" s="9"/>
      <c r="D100" s="9"/>
      <c r="E100" s="9"/>
      <c r="F100" s="9"/>
      <c r="G100" s="9"/>
      <c r="H100" s="9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</row>
    <row r="101" spans="1:54" x14ac:dyDescent="0.35">
      <c r="A101" s="10"/>
      <c r="B101" s="9"/>
      <c r="C101" s="9"/>
      <c r="D101" s="9"/>
      <c r="E101" s="9"/>
      <c r="F101" s="9"/>
      <c r="G101" s="9"/>
      <c r="H101" s="9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</row>
    <row r="102" spans="1:54" x14ac:dyDescent="0.35">
      <c r="A102" s="10"/>
      <c r="B102" s="9"/>
      <c r="C102" s="9"/>
      <c r="D102" s="9"/>
      <c r="E102" s="9"/>
      <c r="F102" s="9"/>
      <c r="G102" s="9"/>
      <c r="H102" s="9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</row>
    <row r="103" spans="1:54" x14ac:dyDescent="0.35">
      <c r="A103" s="10"/>
      <c r="B103" s="9"/>
      <c r="C103" s="9"/>
      <c r="D103" s="9"/>
      <c r="E103" s="9"/>
      <c r="F103" s="9"/>
      <c r="G103" s="9"/>
      <c r="H103" s="9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</row>
    <row r="104" spans="1:54" x14ac:dyDescent="0.35">
      <c r="A104" s="10"/>
      <c r="B104" s="9"/>
      <c r="C104" s="9"/>
      <c r="D104" s="9"/>
      <c r="E104" s="9"/>
      <c r="F104" s="9"/>
      <c r="G104" s="9"/>
      <c r="H104" s="9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</row>
    <row r="105" spans="1:54" x14ac:dyDescent="0.35">
      <c r="A105" s="10"/>
      <c r="B105" s="9"/>
      <c r="C105" s="9"/>
      <c r="D105" s="9"/>
      <c r="E105" s="9"/>
      <c r="F105" s="9"/>
      <c r="G105" s="9"/>
      <c r="H105" s="9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</row>
    <row r="106" spans="1:54" x14ac:dyDescent="0.35">
      <c r="A106" s="10"/>
      <c r="B106" s="9"/>
      <c r="C106" s="9"/>
      <c r="D106" s="9"/>
      <c r="E106" s="9"/>
      <c r="F106" s="9"/>
      <c r="G106" s="9"/>
      <c r="H106" s="9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</row>
    <row r="107" spans="1:54" x14ac:dyDescent="0.35">
      <c r="A107" s="10"/>
      <c r="B107" s="9"/>
      <c r="C107" s="9"/>
      <c r="D107" s="9"/>
      <c r="E107" s="9"/>
      <c r="F107" s="9"/>
      <c r="G107" s="9"/>
      <c r="H107" s="9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</row>
    <row r="108" spans="1:54" x14ac:dyDescent="0.35">
      <c r="A108" s="10"/>
      <c r="B108" s="9"/>
      <c r="C108" s="9"/>
      <c r="D108" s="9"/>
      <c r="E108" s="9"/>
      <c r="F108" s="9"/>
      <c r="G108" s="9"/>
      <c r="H108" s="9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</row>
    <row r="109" spans="1:54" x14ac:dyDescent="0.35">
      <c r="A109" s="10"/>
      <c r="B109" s="9"/>
      <c r="C109" s="9"/>
      <c r="D109" s="9"/>
      <c r="E109" s="9"/>
      <c r="F109" s="9"/>
      <c r="G109" s="9"/>
      <c r="H109" s="9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</row>
    <row r="110" spans="1:54" x14ac:dyDescent="0.35">
      <c r="A110" s="10"/>
      <c r="B110" s="9"/>
      <c r="C110" s="9"/>
      <c r="D110" s="9"/>
      <c r="E110" s="9"/>
      <c r="F110" s="9"/>
      <c r="G110" s="9"/>
      <c r="H110" s="9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</row>
    <row r="111" spans="1:54" x14ac:dyDescent="0.35">
      <c r="A111" s="10"/>
      <c r="B111" s="9"/>
      <c r="C111" s="9"/>
      <c r="D111" s="9"/>
      <c r="E111" s="9"/>
      <c r="F111" s="9"/>
      <c r="G111" s="9"/>
      <c r="H111" s="9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</row>
    <row r="112" spans="1:54" x14ac:dyDescent="0.35">
      <c r="A112" s="10"/>
      <c r="B112" s="9"/>
      <c r="C112" s="9"/>
      <c r="D112" s="9"/>
      <c r="E112" s="9"/>
      <c r="F112" s="9"/>
      <c r="G112" s="9"/>
      <c r="H112" s="9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</row>
    <row r="113" spans="1:54" x14ac:dyDescent="0.35">
      <c r="A113" s="10"/>
      <c r="B113" s="9"/>
      <c r="C113" s="9"/>
      <c r="D113" s="9"/>
      <c r="E113" s="9"/>
      <c r="F113" s="9"/>
      <c r="G113" s="9"/>
      <c r="H113" s="9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</row>
    <row r="114" spans="1:54" x14ac:dyDescent="0.35">
      <c r="A114" s="10"/>
      <c r="B114" s="9"/>
      <c r="C114" s="9"/>
      <c r="D114" s="9"/>
      <c r="E114" s="9"/>
      <c r="F114" s="9"/>
      <c r="G114" s="9"/>
      <c r="H114" s="9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</row>
    <row r="115" spans="1:54" x14ac:dyDescent="0.35">
      <c r="A115" s="10"/>
      <c r="B115" s="9"/>
      <c r="C115" s="9"/>
      <c r="D115" s="9"/>
      <c r="E115" s="9"/>
      <c r="F115" s="9"/>
      <c r="G115" s="9"/>
      <c r="H115" s="9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</row>
    <row r="116" spans="1:54" x14ac:dyDescent="0.35">
      <c r="A116" s="10"/>
      <c r="B116" s="9"/>
      <c r="C116" s="9"/>
      <c r="D116" s="9"/>
      <c r="E116" s="9"/>
      <c r="F116" s="9"/>
      <c r="G116" s="9"/>
      <c r="H116" s="9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</row>
    <row r="117" spans="1:54" x14ac:dyDescent="0.35">
      <c r="A117" s="10"/>
      <c r="B117" s="9"/>
      <c r="C117" s="9"/>
      <c r="D117" s="9"/>
      <c r="E117" s="9"/>
      <c r="F117" s="9"/>
      <c r="G117" s="9"/>
      <c r="H117" s="9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</row>
    <row r="118" spans="1:54" x14ac:dyDescent="0.35">
      <c r="A118" s="10"/>
      <c r="B118" s="9"/>
      <c r="C118" s="9"/>
      <c r="D118" s="9"/>
      <c r="E118" s="9"/>
      <c r="F118" s="9"/>
      <c r="G118" s="9"/>
      <c r="H118" s="9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</row>
    <row r="119" spans="1:54" x14ac:dyDescent="0.35">
      <c r="A119" s="10"/>
      <c r="B119" s="9"/>
      <c r="C119" s="9"/>
      <c r="D119" s="9"/>
      <c r="E119" s="9"/>
      <c r="F119" s="9"/>
      <c r="G119" s="9"/>
      <c r="H119" s="9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</row>
    <row r="120" spans="1:54" x14ac:dyDescent="0.35">
      <c r="A120" s="10"/>
      <c r="B120" s="9"/>
      <c r="C120" s="9"/>
      <c r="D120" s="9"/>
      <c r="E120" s="9"/>
      <c r="F120" s="9"/>
      <c r="G120" s="9"/>
      <c r="H120" s="9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</row>
    <row r="121" spans="1:54" x14ac:dyDescent="0.35">
      <c r="A121" s="10"/>
      <c r="B121" s="9"/>
      <c r="C121" s="9"/>
      <c r="D121" s="9"/>
      <c r="E121" s="9"/>
      <c r="F121" s="9"/>
      <c r="G121" s="9"/>
      <c r="H121" s="9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</row>
    <row r="122" spans="1:54" x14ac:dyDescent="0.35">
      <c r="A122" s="10"/>
      <c r="B122" s="9"/>
      <c r="C122" s="9"/>
      <c r="D122" s="9"/>
      <c r="E122" s="9"/>
      <c r="F122" s="9"/>
      <c r="G122" s="9"/>
      <c r="H122" s="9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</row>
    <row r="123" spans="1:54" x14ac:dyDescent="0.35">
      <c r="A123" s="10"/>
      <c r="B123" s="9"/>
      <c r="C123" s="9"/>
      <c r="D123" s="9"/>
      <c r="E123" s="9"/>
      <c r="F123" s="9"/>
      <c r="G123" s="9"/>
      <c r="H123" s="9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</row>
    <row r="124" spans="1:54" x14ac:dyDescent="0.35">
      <c r="A124" s="10"/>
      <c r="B124" s="9"/>
      <c r="C124" s="9"/>
      <c r="D124" s="9"/>
      <c r="E124" s="9"/>
      <c r="F124" s="9"/>
      <c r="G124" s="9"/>
      <c r="H124" s="9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</row>
    <row r="125" spans="1:54" x14ac:dyDescent="0.35">
      <c r="A125" s="10"/>
      <c r="B125" s="9"/>
      <c r="C125" s="9"/>
      <c r="D125" s="9"/>
      <c r="E125" s="9"/>
      <c r="F125" s="9"/>
      <c r="G125" s="9"/>
      <c r="H125" s="9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</row>
    <row r="126" spans="1:54" x14ac:dyDescent="0.35">
      <c r="A126" s="10"/>
      <c r="B126" s="9"/>
      <c r="C126" s="9"/>
      <c r="D126" s="9"/>
      <c r="E126" s="9"/>
      <c r="F126" s="9"/>
      <c r="G126" s="9"/>
      <c r="H126" s="9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</row>
    <row r="127" spans="1:54" x14ac:dyDescent="0.35">
      <c r="A127" s="10"/>
      <c r="B127" s="9"/>
      <c r="C127" s="9"/>
      <c r="D127" s="9"/>
      <c r="E127" s="9"/>
      <c r="F127" s="9"/>
      <c r="G127" s="9"/>
      <c r="H127" s="9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</row>
    <row r="128" spans="1:54" x14ac:dyDescent="0.35">
      <c r="A128" s="10"/>
      <c r="B128" s="9"/>
      <c r="C128" s="9"/>
      <c r="D128" s="9"/>
      <c r="E128" s="9"/>
      <c r="F128" s="9"/>
      <c r="G128" s="9"/>
      <c r="H128" s="9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</row>
    <row r="129" spans="1:54" x14ac:dyDescent="0.35">
      <c r="A129" s="10"/>
      <c r="B129" s="9"/>
      <c r="C129" s="9"/>
      <c r="D129" s="9"/>
      <c r="E129" s="9"/>
      <c r="F129" s="9"/>
      <c r="G129" s="9"/>
      <c r="H129" s="9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</row>
    <row r="130" spans="1:54" x14ac:dyDescent="0.35">
      <c r="A130" s="10"/>
      <c r="B130" s="9"/>
      <c r="C130" s="9"/>
      <c r="D130" s="9"/>
      <c r="E130" s="9"/>
      <c r="F130" s="9"/>
      <c r="G130" s="9"/>
      <c r="H130" s="9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</row>
    <row r="131" spans="1:54" x14ac:dyDescent="0.35">
      <c r="A131" s="10"/>
      <c r="B131" s="9"/>
      <c r="C131" s="9"/>
      <c r="D131" s="9"/>
      <c r="E131" s="9"/>
      <c r="F131" s="9"/>
      <c r="G131" s="9"/>
      <c r="H131" s="9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</row>
    <row r="132" spans="1:54" x14ac:dyDescent="0.35">
      <c r="A132" s="10"/>
      <c r="B132" s="9"/>
      <c r="C132" s="9"/>
      <c r="D132" s="9"/>
      <c r="E132" s="9"/>
      <c r="F132" s="9"/>
      <c r="G132" s="9"/>
      <c r="H132" s="9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</row>
    <row r="133" spans="1:54" x14ac:dyDescent="0.35">
      <c r="A133" s="10"/>
      <c r="B133" s="9"/>
      <c r="C133" s="9"/>
      <c r="D133" s="9"/>
      <c r="E133" s="9"/>
      <c r="F133" s="9"/>
      <c r="G133" s="9"/>
      <c r="H133" s="9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</row>
    <row r="134" spans="1:54" x14ac:dyDescent="0.35">
      <c r="A134" s="10"/>
      <c r="B134" s="9"/>
      <c r="C134" s="9"/>
      <c r="D134" s="9"/>
      <c r="E134" s="9"/>
      <c r="F134" s="9"/>
      <c r="G134" s="9"/>
      <c r="H134" s="9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</row>
    <row r="135" spans="1:54" x14ac:dyDescent="0.35">
      <c r="A135" s="10"/>
      <c r="B135" s="9"/>
      <c r="C135" s="9"/>
      <c r="D135" s="9"/>
      <c r="E135" s="9"/>
      <c r="F135" s="9"/>
      <c r="G135" s="9"/>
      <c r="H135" s="9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</row>
    <row r="136" spans="1:54" x14ac:dyDescent="0.35">
      <c r="A136" s="10"/>
      <c r="B136" s="9"/>
      <c r="C136" s="9"/>
      <c r="D136" s="9"/>
      <c r="E136" s="9"/>
      <c r="F136" s="9"/>
      <c r="G136" s="9"/>
      <c r="H136" s="9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</row>
    <row r="137" spans="1:54" x14ac:dyDescent="0.35">
      <c r="A137" s="10"/>
      <c r="B137" s="9"/>
      <c r="C137" s="9"/>
      <c r="D137" s="9"/>
      <c r="E137" s="9"/>
      <c r="F137" s="9"/>
      <c r="G137" s="9"/>
      <c r="H137" s="9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</row>
    <row r="138" spans="1:54" x14ac:dyDescent="0.35">
      <c r="A138" s="10"/>
      <c r="B138" s="9"/>
      <c r="C138" s="9"/>
      <c r="D138" s="9"/>
      <c r="E138" s="9"/>
      <c r="F138" s="9"/>
      <c r="G138" s="9"/>
      <c r="H138" s="9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</row>
    <row r="139" spans="1:54" x14ac:dyDescent="0.35">
      <c r="A139" s="10"/>
      <c r="B139" s="9"/>
      <c r="C139" s="9"/>
      <c r="D139" s="9"/>
      <c r="E139" s="9"/>
      <c r="F139" s="9"/>
      <c r="G139" s="9"/>
      <c r="H139" s="9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</row>
    <row r="140" spans="1:54" x14ac:dyDescent="0.35">
      <c r="A140" s="10"/>
      <c r="B140" s="9"/>
      <c r="C140" s="9"/>
      <c r="D140" s="9"/>
      <c r="E140" s="9"/>
      <c r="F140" s="9"/>
      <c r="G140" s="9"/>
      <c r="H140" s="9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</row>
    <row r="141" spans="1:54" x14ac:dyDescent="0.35">
      <c r="A141" s="10"/>
      <c r="B141" s="9"/>
      <c r="C141" s="9"/>
      <c r="D141" s="9"/>
      <c r="E141" s="9"/>
      <c r="F141" s="9"/>
      <c r="G141" s="9"/>
      <c r="H141" s="9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</row>
    <row r="142" spans="1:54" x14ac:dyDescent="0.35">
      <c r="A142" s="10"/>
      <c r="B142" s="9"/>
      <c r="C142" s="9"/>
      <c r="D142" s="9"/>
      <c r="E142" s="9"/>
      <c r="F142" s="9"/>
      <c r="G142" s="9"/>
      <c r="H142" s="9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</row>
    <row r="143" spans="1:54" x14ac:dyDescent="0.35">
      <c r="A143" s="10"/>
      <c r="B143" s="9"/>
      <c r="C143" s="9"/>
      <c r="D143" s="9"/>
      <c r="E143" s="9"/>
      <c r="F143" s="9"/>
      <c r="G143" s="9"/>
      <c r="H143" s="9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</row>
    <row r="144" spans="1:54" x14ac:dyDescent="0.35">
      <c r="A144" s="10"/>
      <c r="B144" s="9"/>
      <c r="C144" s="9"/>
      <c r="D144" s="9"/>
      <c r="E144" s="9"/>
      <c r="F144" s="9"/>
      <c r="G144" s="9"/>
      <c r="H144" s="9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</row>
    <row r="145" spans="1:54" x14ac:dyDescent="0.35">
      <c r="A145" s="10"/>
      <c r="B145" s="9"/>
      <c r="C145" s="9"/>
      <c r="D145" s="9"/>
      <c r="E145" s="9"/>
      <c r="F145" s="9"/>
      <c r="G145" s="9"/>
      <c r="H145" s="9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</row>
    <row r="146" spans="1:54" x14ac:dyDescent="0.35">
      <c r="A146" s="10"/>
      <c r="B146" s="9"/>
      <c r="C146" s="9"/>
      <c r="D146" s="9"/>
      <c r="E146" s="9"/>
      <c r="F146" s="9"/>
      <c r="G146" s="9"/>
      <c r="H146" s="9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</row>
    <row r="147" spans="1:54" x14ac:dyDescent="0.35">
      <c r="A147" s="10"/>
      <c r="B147" s="9"/>
      <c r="C147" s="9"/>
      <c r="D147" s="9"/>
      <c r="E147" s="9"/>
      <c r="F147" s="9"/>
      <c r="G147" s="9"/>
      <c r="H147" s="9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</row>
    <row r="148" spans="1:54" x14ac:dyDescent="0.35">
      <c r="A148" s="10"/>
      <c r="B148" s="9"/>
      <c r="C148" s="9"/>
      <c r="D148" s="9"/>
      <c r="E148" s="9"/>
      <c r="F148" s="9"/>
      <c r="G148" s="9"/>
      <c r="H148" s="9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</row>
    <row r="149" spans="1:54" x14ac:dyDescent="0.35">
      <c r="A149" s="10"/>
      <c r="B149" s="9"/>
      <c r="C149" s="9"/>
      <c r="D149" s="9"/>
      <c r="E149" s="9"/>
      <c r="F149" s="9"/>
      <c r="G149" s="9"/>
      <c r="H149" s="9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</row>
    <row r="150" spans="1:54" x14ac:dyDescent="0.35">
      <c r="A150" s="10"/>
      <c r="B150" s="9"/>
      <c r="C150" s="9"/>
      <c r="D150" s="9"/>
      <c r="E150" s="9"/>
      <c r="F150" s="9"/>
      <c r="G150" s="9"/>
      <c r="H150" s="9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</row>
    <row r="151" spans="1:54" x14ac:dyDescent="0.35">
      <c r="A151" s="10"/>
      <c r="B151" s="9"/>
      <c r="C151" s="9"/>
      <c r="D151" s="9"/>
      <c r="E151" s="9"/>
      <c r="F151" s="9"/>
      <c r="G151" s="9"/>
      <c r="H151" s="9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</row>
    <row r="152" spans="1:54" x14ac:dyDescent="0.35">
      <c r="A152" s="10"/>
      <c r="B152" s="9"/>
      <c r="C152" s="9"/>
      <c r="D152" s="9"/>
      <c r="E152" s="9"/>
      <c r="F152" s="9"/>
      <c r="G152" s="9"/>
      <c r="H152" s="9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</row>
    <row r="153" spans="1:54" x14ac:dyDescent="0.35">
      <c r="A153" s="10"/>
      <c r="B153" s="9"/>
      <c r="C153" s="9"/>
      <c r="D153" s="9"/>
      <c r="E153" s="9"/>
      <c r="F153" s="9"/>
      <c r="G153" s="9"/>
      <c r="H153" s="9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</row>
    <row r="154" spans="1:54" x14ac:dyDescent="0.35">
      <c r="A154" s="10"/>
      <c r="B154" s="9"/>
      <c r="C154" s="9"/>
      <c r="D154" s="9"/>
      <c r="E154" s="9"/>
      <c r="F154" s="9"/>
      <c r="G154" s="9"/>
      <c r="H154" s="9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</row>
    <row r="155" spans="1:54" x14ac:dyDescent="0.35">
      <c r="A155" s="10"/>
      <c r="B155" s="9"/>
      <c r="C155" s="9"/>
      <c r="D155" s="9"/>
      <c r="E155" s="9"/>
      <c r="F155" s="9"/>
      <c r="G155" s="9"/>
      <c r="H155" s="9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</row>
    <row r="156" spans="1:54" x14ac:dyDescent="0.35">
      <c r="A156" s="10"/>
      <c r="B156" s="9"/>
      <c r="C156" s="9"/>
      <c r="D156" s="9"/>
      <c r="E156" s="9"/>
      <c r="F156" s="9"/>
      <c r="G156" s="9"/>
      <c r="H156" s="9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</row>
    <row r="157" spans="1:54" x14ac:dyDescent="0.35">
      <c r="A157" s="10"/>
      <c r="B157" s="9"/>
      <c r="C157" s="9"/>
      <c r="D157" s="9"/>
      <c r="E157" s="9"/>
      <c r="F157" s="9"/>
      <c r="G157" s="9"/>
      <c r="H157" s="9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</row>
    <row r="158" spans="1:54" x14ac:dyDescent="0.35">
      <c r="A158" s="10"/>
      <c r="B158" s="9"/>
      <c r="C158" s="9"/>
      <c r="D158" s="9"/>
      <c r="E158" s="9"/>
      <c r="F158" s="9"/>
      <c r="G158" s="9"/>
      <c r="H158" s="9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</row>
    <row r="159" spans="1:54" x14ac:dyDescent="0.35">
      <c r="A159" s="10"/>
      <c r="B159" s="9"/>
      <c r="C159" s="9"/>
      <c r="D159" s="9"/>
      <c r="E159" s="9"/>
      <c r="F159" s="9"/>
      <c r="G159" s="9"/>
      <c r="H159" s="9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</row>
    <row r="160" spans="1:54" x14ac:dyDescent="0.35">
      <c r="A160" s="10"/>
      <c r="B160" s="9"/>
      <c r="C160" s="9"/>
      <c r="D160" s="9"/>
      <c r="E160" s="9"/>
      <c r="F160" s="9"/>
      <c r="G160" s="9"/>
      <c r="H160" s="9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</row>
    <row r="161" spans="1:54" x14ac:dyDescent="0.35">
      <c r="A161" s="10"/>
      <c r="B161" s="9"/>
      <c r="C161" s="9"/>
      <c r="D161" s="9"/>
      <c r="E161" s="9"/>
      <c r="F161" s="9"/>
      <c r="G161" s="9"/>
      <c r="H161" s="9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</row>
    <row r="162" spans="1:54" x14ac:dyDescent="0.35">
      <c r="A162" s="10"/>
      <c r="B162" s="9"/>
      <c r="C162" s="9"/>
      <c r="D162" s="9"/>
      <c r="E162" s="9"/>
      <c r="F162" s="9"/>
      <c r="G162" s="9"/>
      <c r="H162" s="9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</row>
    <row r="163" spans="1:54" x14ac:dyDescent="0.35">
      <c r="A163" s="10"/>
      <c r="B163" s="9"/>
      <c r="C163" s="9"/>
      <c r="D163" s="9"/>
      <c r="E163" s="9"/>
      <c r="F163" s="9"/>
      <c r="G163" s="9"/>
      <c r="H163" s="9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</row>
    <row r="164" spans="1:54" x14ac:dyDescent="0.35">
      <c r="A164" s="10"/>
      <c r="B164" s="9"/>
      <c r="C164" s="9"/>
      <c r="D164" s="9"/>
      <c r="E164" s="9"/>
      <c r="F164" s="9"/>
      <c r="G164" s="9"/>
      <c r="H164" s="9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</row>
    <row r="165" spans="1:54" x14ac:dyDescent="0.35">
      <c r="A165" s="10"/>
      <c r="B165" s="9"/>
      <c r="C165" s="9"/>
      <c r="D165" s="9"/>
      <c r="E165" s="9"/>
      <c r="F165" s="9"/>
      <c r="G165" s="9"/>
      <c r="H165" s="9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</row>
    <row r="166" spans="1:54" x14ac:dyDescent="0.35">
      <c r="A166" s="10"/>
      <c r="B166" s="9"/>
      <c r="C166" s="9"/>
      <c r="D166" s="9"/>
      <c r="E166" s="9"/>
      <c r="F166" s="9"/>
      <c r="G166" s="9"/>
      <c r="H166" s="9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</row>
    <row r="167" spans="1:54" x14ac:dyDescent="0.35">
      <c r="A167" s="10"/>
      <c r="B167" s="9"/>
      <c r="C167" s="9"/>
      <c r="D167" s="9"/>
      <c r="E167" s="9"/>
      <c r="F167" s="9"/>
      <c r="G167" s="9"/>
      <c r="H167" s="9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</row>
    <row r="168" spans="1:54" x14ac:dyDescent="0.35">
      <c r="A168" s="10"/>
      <c r="B168" s="9"/>
      <c r="C168" s="9"/>
      <c r="D168" s="9"/>
      <c r="E168" s="9"/>
      <c r="F168" s="9"/>
      <c r="G168" s="9"/>
      <c r="H168" s="9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</row>
    <row r="169" spans="1:54" x14ac:dyDescent="0.35">
      <c r="A169" s="10"/>
      <c r="B169" s="9"/>
      <c r="C169" s="9"/>
      <c r="D169" s="9"/>
      <c r="E169" s="9"/>
      <c r="F169" s="9"/>
      <c r="G169" s="9"/>
      <c r="H169" s="9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</row>
    <row r="170" spans="1:54" x14ac:dyDescent="0.35">
      <c r="A170" s="10"/>
      <c r="B170" s="9"/>
      <c r="C170" s="9"/>
      <c r="D170" s="9"/>
      <c r="E170" s="9"/>
      <c r="F170" s="9"/>
      <c r="G170" s="9"/>
      <c r="H170" s="9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</row>
    <row r="171" spans="1:54" x14ac:dyDescent="0.35">
      <c r="A171" s="10"/>
      <c r="B171" s="9"/>
      <c r="C171" s="9"/>
      <c r="D171" s="9"/>
      <c r="E171" s="9"/>
      <c r="F171" s="9"/>
      <c r="G171" s="9"/>
      <c r="H171" s="9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</row>
    <row r="172" spans="1:54" x14ac:dyDescent="0.35">
      <c r="A172" s="10"/>
      <c r="B172" s="9"/>
      <c r="C172" s="9"/>
      <c r="D172" s="9"/>
      <c r="E172" s="9"/>
      <c r="F172" s="9"/>
      <c r="G172" s="9"/>
      <c r="H172" s="9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</row>
    <row r="173" spans="1:54" x14ac:dyDescent="0.35">
      <c r="A173" s="10"/>
      <c r="B173" s="9"/>
      <c r="C173" s="9"/>
      <c r="D173" s="9"/>
      <c r="E173" s="9"/>
      <c r="F173" s="9"/>
      <c r="G173" s="9"/>
      <c r="H173" s="9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</row>
    <row r="174" spans="1:54" x14ac:dyDescent="0.35">
      <c r="A174" s="10"/>
      <c r="B174" s="9"/>
      <c r="C174" s="9"/>
      <c r="D174" s="9"/>
      <c r="E174" s="9"/>
      <c r="F174" s="9"/>
      <c r="G174" s="9"/>
      <c r="H174" s="9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</row>
    <row r="175" spans="1:54" x14ac:dyDescent="0.35">
      <c r="A175" s="10"/>
      <c r="B175" s="9"/>
      <c r="C175" s="9"/>
      <c r="D175" s="9"/>
      <c r="E175" s="9"/>
      <c r="F175" s="9"/>
      <c r="G175" s="9"/>
      <c r="H175" s="9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</row>
    <row r="176" spans="1:54" x14ac:dyDescent="0.35">
      <c r="A176" s="10"/>
      <c r="B176" s="9"/>
      <c r="C176" s="9"/>
      <c r="D176" s="9"/>
      <c r="E176" s="9"/>
      <c r="F176" s="9"/>
      <c r="G176" s="9"/>
      <c r="H176" s="9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</row>
    <row r="177" spans="1:54" x14ac:dyDescent="0.35">
      <c r="A177" s="10"/>
      <c r="B177" s="9"/>
      <c r="C177" s="9"/>
      <c r="D177" s="9"/>
      <c r="E177" s="9"/>
      <c r="F177" s="9"/>
      <c r="G177" s="9"/>
      <c r="H177" s="9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</row>
    <row r="178" spans="1:54" x14ac:dyDescent="0.35">
      <c r="A178" s="10"/>
      <c r="B178" s="9"/>
      <c r="C178" s="9"/>
      <c r="D178" s="9"/>
      <c r="E178" s="9"/>
      <c r="F178" s="9"/>
      <c r="G178" s="9"/>
      <c r="H178" s="9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</row>
    <row r="179" spans="1:54" x14ac:dyDescent="0.35">
      <c r="A179" s="10"/>
      <c r="B179" s="9"/>
      <c r="C179" s="9"/>
      <c r="D179" s="9"/>
      <c r="E179" s="9"/>
      <c r="F179" s="9"/>
      <c r="G179" s="9"/>
      <c r="H179" s="9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</row>
    <row r="180" spans="1:54" x14ac:dyDescent="0.35">
      <c r="A180" s="10"/>
      <c r="B180" s="9"/>
      <c r="C180" s="9"/>
      <c r="D180" s="9"/>
      <c r="E180" s="9"/>
      <c r="F180" s="9"/>
      <c r="G180" s="9"/>
      <c r="H180" s="9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</row>
    <row r="181" spans="1:54" x14ac:dyDescent="0.35">
      <c r="A181" s="10"/>
      <c r="B181" s="9"/>
      <c r="C181" s="9"/>
      <c r="D181" s="9"/>
      <c r="E181" s="9"/>
      <c r="F181" s="9"/>
      <c r="G181" s="9"/>
      <c r="H181" s="9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</row>
    <row r="182" spans="1:54" x14ac:dyDescent="0.35">
      <c r="A182" s="10"/>
      <c r="B182" s="9"/>
      <c r="C182" s="9"/>
      <c r="D182" s="9"/>
      <c r="E182" s="9"/>
      <c r="F182" s="9"/>
      <c r="G182" s="9"/>
      <c r="H182" s="9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</row>
    <row r="183" spans="1:54" x14ac:dyDescent="0.35">
      <c r="A183" s="10"/>
      <c r="B183" s="9"/>
      <c r="C183" s="9"/>
      <c r="D183" s="9"/>
      <c r="E183" s="9"/>
      <c r="F183" s="9"/>
      <c r="G183" s="9"/>
      <c r="H183" s="9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</row>
    <row r="184" spans="1:54" x14ac:dyDescent="0.35">
      <c r="A184" s="10"/>
      <c r="B184" s="9"/>
      <c r="C184" s="9"/>
      <c r="D184" s="9"/>
      <c r="E184" s="9"/>
      <c r="F184" s="9"/>
      <c r="G184" s="9"/>
      <c r="H184" s="9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</row>
    <row r="185" spans="1:54" x14ac:dyDescent="0.35">
      <c r="A185" s="10"/>
      <c r="B185" s="9"/>
      <c r="C185" s="9"/>
      <c r="D185" s="9"/>
      <c r="E185" s="9"/>
      <c r="F185" s="9"/>
      <c r="G185" s="9"/>
      <c r="H185" s="9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</row>
    <row r="186" spans="1:54" x14ac:dyDescent="0.35">
      <c r="A186" s="10"/>
      <c r="B186" s="9"/>
      <c r="C186" s="9"/>
      <c r="D186" s="9"/>
      <c r="E186" s="9"/>
      <c r="F186" s="9"/>
      <c r="G186" s="9"/>
      <c r="H186" s="9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</row>
    <row r="187" spans="1:54" x14ac:dyDescent="0.35">
      <c r="A187" s="10"/>
      <c r="B187" s="9"/>
      <c r="C187" s="9"/>
      <c r="D187" s="9"/>
      <c r="E187" s="9"/>
      <c r="F187" s="9"/>
      <c r="G187" s="9"/>
      <c r="H187" s="9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</row>
    <row r="188" spans="1:54" x14ac:dyDescent="0.35">
      <c r="A188" s="10"/>
      <c r="B188" s="9"/>
      <c r="C188" s="9"/>
      <c r="D188" s="9"/>
      <c r="E188" s="9"/>
      <c r="F188" s="9"/>
      <c r="G188" s="9"/>
      <c r="H188" s="9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</row>
    <row r="189" spans="1:54" x14ac:dyDescent="0.35">
      <c r="A189" s="10"/>
      <c r="B189" s="9"/>
      <c r="C189" s="9"/>
      <c r="D189" s="9"/>
      <c r="E189" s="9"/>
      <c r="F189" s="9"/>
      <c r="G189" s="9"/>
      <c r="H189" s="9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</row>
    <row r="190" spans="1:54" x14ac:dyDescent="0.35">
      <c r="A190" s="10"/>
      <c r="B190" s="9"/>
      <c r="C190" s="9"/>
      <c r="D190" s="9"/>
      <c r="E190" s="9"/>
      <c r="F190" s="9"/>
      <c r="G190" s="9"/>
      <c r="H190" s="9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</row>
    <row r="191" spans="1:54" x14ac:dyDescent="0.35">
      <c r="A191" s="10"/>
      <c r="B191" s="9"/>
      <c r="C191" s="9"/>
      <c r="D191" s="9"/>
      <c r="E191" s="9"/>
      <c r="F191" s="9"/>
      <c r="G191" s="9"/>
      <c r="H191" s="9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</row>
    <row r="192" spans="1:54" x14ac:dyDescent="0.35">
      <c r="A192" s="10"/>
      <c r="B192" s="9"/>
      <c r="C192" s="9"/>
      <c r="D192" s="9"/>
      <c r="E192" s="9"/>
      <c r="F192" s="9"/>
      <c r="G192" s="9"/>
      <c r="H192" s="9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</row>
    <row r="193" spans="1:54" x14ac:dyDescent="0.35">
      <c r="A193" s="10"/>
      <c r="B193" s="9"/>
      <c r="C193" s="9"/>
      <c r="D193" s="9"/>
      <c r="E193" s="9"/>
      <c r="F193" s="9"/>
      <c r="G193" s="9"/>
      <c r="H193" s="9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</row>
    <row r="194" spans="1:54" x14ac:dyDescent="0.35">
      <c r="A194" s="10"/>
      <c r="B194" s="9"/>
      <c r="C194" s="9"/>
      <c r="D194" s="9"/>
      <c r="E194" s="9"/>
      <c r="F194" s="9"/>
      <c r="G194" s="9"/>
      <c r="H194" s="9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</row>
    <row r="195" spans="1:54" x14ac:dyDescent="0.35">
      <c r="A195" s="10"/>
      <c r="B195" s="9"/>
      <c r="C195" s="9"/>
      <c r="D195" s="9"/>
      <c r="E195" s="9"/>
      <c r="F195" s="9"/>
      <c r="G195" s="9"/>
      <c r="H195" s="9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</row>
    <row r="196" spans="1:54" x14ac:dyDescent="0.35">
      <c r="A196" s="10"/>
      <c r="B196" s="9"/>
      <c r="C196" s="9"/>
      <c r="D196" s="9"/>
      <c r="E196" s="9"/>
      <c r="F196" s="9"/>
      <c r="G196" s="9"/>
      <c r="H196" s="9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</row>
    <row r="197" spans="1:54" x14ac:dyDescent="0.35">
      <c r="A197" s="10"/>
      <c r="B197" s="9"/>
      <c r="C197" s="9"/>
      <c r="D197" s="9"/>
      <c r="E197" s="9"/>
      <c r="F197" s="9"/>
      <c r="G197" s="9"/>
      <c r="H197" s="9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</row>
    <row r="198" spans="1:54" x14ac:dyDescent="0.35">
      <c r="A198" s="10"/>
      <c r="B198" s="9"/>
      <c r="C198" s="9"/>
      <c r="D198" s="9"/>
      <c r="E198" s="9"/>
      <c r="F198" s="9"/>
      <c r="G198" s="9"/>
      <c r="H198" s="9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</row>
    <row r="199" spans="1:54" x14ac:dyDescent="0.35">
      <c r="A199" s="10"/>
      <c r="B199" s="9"/>
      <c r="C199" s="9"/>
      <c r="D199" s="9"/>
      <c r="E199" s="9"/>
      <c r="F199" s="9"/>
      <c r="G199" s="9"/>
      <c r="H199" s="9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</row>
    <row r="200" spans="1:54" x14ac:dyDescent="0.35">
      <c r="A200" s="10"/>
      <c r="B200" s="9"/>
      <c r="C200" s="9"/>
      <c r="D200" s="9"/>
      <c r="E200" s="9"/>
      <c r="F200" s="9"/>
      <c r="G200" s="9"/>
      <c r="H200" s="9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</row>
    <row r="201" spans="1:54" x14ac:dyDescent="0.35">
      <c r="A201" s="10"/>
      <c r="B201" s="9"/>
      <c r="C201" s="9"/>
      <c r="D201" s="9"/>
      <c r="E201" s="9"/>
      <c r="F201" s="9"/>
      <c r="G201" s="9"/>
      <c r="H201" s="9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</row>
    <row r="202" spans="1:54" x14ac:dyDescent="0.35">
      <c r="A202" s="10"/>
      <c r="B202" s="9"/>
      <c r="C202" s="9"/>
      <c r="D202" s="9"/>
      <c r="E202" s="9"/>
      <c r="F202" s="9"/>
      <c r="G202" s="9"/>
      <c r="H202" s="9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</row>
    <row r="203" spans="1:54" x14ac:dyDescent="0.35">
      <c r="A203" s="10"/>
      <c r="B203" s="9"/>
      <c r="C203" s="9"/>
      <c r="D203" s="9"/>
      <c r="E203" s="9"/>
      <c r="F203" s="9"/>
      <c r="G203" s="9"/>
      <c r="H203" s="9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</row>
    <row r="204" spans="1:54" x14ac:dyDescent="0.35">
      <c r="A204" s="10"/>
      <c r="B204" s="9"/>
      <c r="C204" s="9"/>
      <c r="D204" s="9"/>
      <c r="E204" s="9"/>
      <c r="F204" s="9"/>
      <c r="G204" s="9"/>
      <c r="H204" s="9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</row>
    <row r="205" spans="1:54" x14ac:dyDescent="0.35">
      <c r="A205" s="10"/>
      <c r="B205" s="9"/>
      <c r="C205" s="9"/>
      <c r="D205" s="9"/>
      <c r="E205" s="9"/>
      <c r="F205" s="9"/>
      <c r="G205" s="9"/>
      <c r="H205" s="9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</row>
    <row r="206" spans="1:54" x14ac:dyDescent="0.35">
      <c r="A206" s="10"/>
      <c r="B206" s="9"/>
      <c r="C206" s="9"/>
      <c r="D206" s="9"/>
      <c r="E206" s="9"/>
      <c r="F206" s="9"/>
      <c r="G206" s="9"/>
      <c r="H206" s="9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</row>
    <row r="207" spans="1:54" x14ac:dyDescent="0.35">
      <c r="A207" s="10"/>
      <c r="B207" s="9"/>
      <c r="C207" s="9"/>
      <c r="D207" s="9"/>
      <c r="E207" s="9"/>
      <c r="F207" s="9"/>
      <c r="G207" s="9"/>
      <c r="H207" s="9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</row>
    <row r="208" spans="1:54" x14ac:dyDescent="0.35">
      <c r="A208" s="10"/>
      <c r="B208" s="9"/>
      <c r="C208" s="9"/>
      <c r="D208" s="9"/>
      <c r="E208" s="9"/>
      <c r="F208" s="9"/>
      <c r="G208" s="9"/>
      <c r="H208" s="9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</row>
    <row r="209" spans="1:54" x14ac:dyDescent="0.35">
      <c r="A209" s="10"/>
      <c r="B209" s="9"/>
      <c r="C209" s="9"/>
      <c r="D209" s="9"/>
      <c r="E209" s="9"/>
      <c r="F209" s="9"/>
      <c r="G209" s="9"/>
      <c r="H209" s="9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</row>
    <row r="210" spans="1:54" x14ac:dyDescent="0.35">
      <c r="A210" s="10"/>
      <c r="B210" s="9"/>
      <c r="C210" s="9"/>
      <c r="D210" s="9"/>
      <c r="E210" s="9"/>
      <c r="F210" s="9"/>
      <c r="G210" s="9"/>
      <c r="H210" s="9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</row>
    <row r="211" spans="1:54" x14ac:dyDescent="0.35">
      <c r="A211" s="10"/>
      <c r="B211" s="9"/>
      <c r="C211" s="9"/>
      <c r="D211" s="9"/>
      <c r="E211" s="9"/>
      <c r="F211" s="9"/>
      <c r="G211" s="9"/>
      <c r="H211" s="9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</row>
    <row r="212" spans="1:54" x14ac:dyDescent="0.35">
      <c r="A212" s="10"/>
      <c r="B212" s="9"/>
      <c r="C212" s="9"/>
      <c r="D212" s="9"/>
      <c r="E212" s="9"/>
      <c r="F212" s="9"/>
      <c r="G212" s="9"/>
      <c r="H212" s="9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</row>
    <row r="213" spans="1:54" x14ac:dyDescent="0.35">
      <c r="A213" s="10"/>
      <c r="B213" s="9"/>
      <c r="C213" s="9"/>
      <c r="D213" s="9"/>
      <c r="E213" s="9"/>
      <c r="F213" s="9"/>
      <c r="G213" s="9"/>
      <c r="H213" s="9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</row>
    <row r="214" spans="1:54" x14ac:dyDescent="0.35">
      <c r="A214" s="10"/>
      <c r="B214" s="9"/>
      <c r="C214" s="9"/>
      <c r="D214" s="9"/>
      <c r="E214" s="9"/>
      <c r="F214" s="9"/>
      <c r="G214" s="9"/>
      <c r="H214" s="9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</row>
    <row r="215" spans="1:54" x14ac:dyDescent="0.35">
      <c r="A215" s="10"/>
      <c r="B215" s="9"/>
      <c r="C215" s="9"/>
      <c r="D215" s="9"/>
      <c r="E215" s="9"/>
      <c r="F215" s="9"/>
      <c r="G215" s="9"/>
      <c r="H215" s="9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</row>
    <row r="216" spans="1:54" x14ac:dyDescent="0.35">
      <c r="A216" s="10"/>
      <c r="B216" s="9"/>
      <c r="C216" s="9"/>
      <c r="D216" s="9"/>
      <c r="E216" s="9"/>
      <c r="F216" s="9"/>
      <c r="G216" s="9"/>
      <c r="H216" s="9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</row>
    <row r="217" spans="1:54" x14ac:dyDescent="0.35">
      <c r="A217" s="10"/>
      <c r="B217" s="9"/>
      <c r="C217" s="9"/>
      <c r="D217" s="9"/>
      <c r="E217" s="9"/>
      <c r="F217" s="9"/>
      <c r="G217" s="9"/>
      <c r="H217" s="9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</row>
    <row r="218" spans="1:54" x14ac:dyDescent="0.35">
      <c r="A218" s="10"/>
      <c r="B218" s="9"/>
      <c r="C218" s="9"/>
      <c r="D218" s="9"/>
      <c r="E218" s="9"/>
      <c r="F218" s="9"/>
      <c r="G218" s="9"/>
      <c r="H218" s="9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</row>
    <row r="219" spans="1:54" x14ac:dyDescent="0.35">
      <c r="A219" s="10"/>
      <c r="B219" s="9"/>
      <c r="C219" s="9"/>
      <c r="D219" s="9"/>
      <c r="E219" s="9"/>
      <c r="F219" s="9"/>
      <c r="G219" s="9"/>
      <c r="H219" s="9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</row>
    <row r="220" spans="1:54" x14ac:dyDescent="0.35">
      <c r="A220" s="10"/>
      <c r="B220" s="9"/>
      <c r="C220" s="9"/>
      <c r="D220" s="9"/>
      <c r="E220" s="9"/>
      <c r="F220" s="9"/>
      <c r="G220" s="9"/>
      <c r="H220" s="9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</row>
    <row r="221" spans="1:54" x14ac:dyDescent="0.35">
      <c r="A221" s="10"/>
      <c r="B221" s="9"/>
      <c r="C221" s="9"/>
      <c r="D221" s="9"/>
      <c r="E221" s="9"/>
      <c r="F221" s="9"/>
      <c r="G221" s="9"/>
      <c r="H221" s="9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</row>
    <row r="222" spans="1:54" x14ac:dyDescent="0.35">
      <c r="A222" s="10"/>
      <c r="B222" s="9"/>
      <c r="C222" s="9"/>
      <c r="D222" s="9"/>
      <c r="E222" s="9"/>
      <c r="F222" s="9"/>
      <c r="G222" s="9"/>
      <c r="H222" s="9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</row>
    <row r="223" spans="1:54" x14ac:dyDescent="0.35">
      <c r="A223" s="10"/>
      <c r="B223" s="9"/>
      <c r="C223" s="9"/>
      <c r="D223" s="9"/>
      <c r="E223" s="9"/>
      <c r="F223" s="9"/>
      <c r="G223" s="9"/>
      <c r="H223" s="9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</row>
    <row r="224" spans="1:54" x14ac:dyDescent="0.35">
      <c r="A224" s="10"/>
      <c r="B224" s="9"/>
      <c r="C224" s="9"/>
      <c r="D224" s="9"/>
      <c r="E224" s="9"/>
      <c r="F224" s="9"/>
      <c r="G224" s="9"/>
      <c r="H224" s="9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</row>
    <row r="225" spans="1:54" x14ac:dyDescent="0.35">
      <c r="A225" s="10"/>
      <c r="B225" s="9"/>
      <c r="C225" s="9"/>
      <c r="D225" s="9"/>
      <c r="E225" s="9"/>
      <c r="F225" s="9"/>
      <c r="G225" s="9"/>
      <c r="H225" s="9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</row>
    <row r="226" spans="1:54" x14ac:dyDescent="0.35">
      <c r="A226" s="10"/>
      <c r="B226" s="9"/>
      <c r="C226" s="9"/>
      <c r="D226" s="9"/>
      <c r="E226" s="9"/>
      <c r="F226" s="9"/>
      <c r="G226" s="9"/>
      <c r="H226" s="9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</row>
    <row r="227" spans="1:54" x14ac:dyDescent="0.35">
      <c r="A227" s="10"/>
      <c r="B227" s="9"/>
      <c r="C227" s="9"/>
      <c r="D227" s="9"/>
      <c r="E227" s="9"/>
      <c r="F227" s="9"/>
      <c r="G227" s="9"/>
      <c r="H227" s="9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</row>
    <row r="228" spans="1:54" x14ac:dyDescent="0.35">
      <c r="A228" s="10"/>
      <c r="B228" s="9"/>
      <c r="C228" s="9"/>
      <c r="D228" s="9"/>
      <c r="E228" s="9"/>
      <c r="F228" s="9"/>
      <c r="G228" s="9"/>
      <c r="H228" s="9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</row>
    <row r="229" spans="1:54" x14ac:dyDescent="0.35">
      <c r="A229" s="10"/>
      <c r="B229" s="9"/>
      <c r="C229" s="9"/>
      <c r="D229" s="9"/>
      <c r="E229" s="9"/>
      <c r="F229" s="9"/>
      <c r="G229" s="9"/>
      <c r="H229" s="9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</row>
    <row r="230" spans="1:54" x14ac:dyDescent="0.35">
      <c r="A230" s="10"/>
      <c r="B230" s="9"/>
      <c r="C230" s="9"/>
      <c r="D230" s="9"/>
      <c r="E230" s="9"/>
      <c r="F230" s="9"/>
      <c r="G230" s="9"/>
      <c r="H230" s="9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</row>
    <row r="231" spans="1:54" x14ac:dyDescent="0.35">
      <c r="A231" s="10"/>
      <c r="B231" s="9"/>
      <c r="C231" s="9"/>
      <c r="D231" s="9"/>
      <c r="E231" s="9"/>
      <c r="F231" s="9"/>
      <c r="G231" s="9"/>
      <c r="H231" s="9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</row>
    <row r="232" spans="1:54" x14ac:dyDescent="0.35">
      <c r="A232" s="10"/>
      <c r="B232" s="9"/>
      <c r="C232" s="9"/>
      <c r="D232" s="9"/>
      <c r="E232" s="9"/>
      <c r="F232" s="9"/>
      <c r="G232" s="9"/>
      <c r="H232" s="9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</row>
    <row r="233" spans="1:54" x14ac:dyDescent="0.35">
      <c r="A233" s="10"/>
      <c r="B233" s="9"/>
      <c r="C233" s="9"/>
      <c r="D233" s="9"/>
      <c r="E233" s="9"/>
      <c r="F233" s="9"/>
      <c r="G233" s="9"/>
      <c r="H233" s="9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</row>
    <row r="234" spans="1:54" x14ac:dyDescent="0.35">
      <c r="A234" s="10"/>
      <c r="B234" s="9"/>
      <c r="C234" s="9"/>
      <c r="D234" s="9"/>
      <c r="E234" s="9"/>
      <c r="F234" s="9"/>
      <c r="G234" s="9"/>
      <c r="H234" s="9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</row>
    <row r="235" spans="1:54" x14ac:dyDescent="0.35">
      <c r="A235" s="10"/>
      <c r="B235" s="9"/>
      <c r="C235" s="9"/>
      <c r="D235" s="9"/>
      <c r="E235" s="9"/>
      <c r="F235" s="9"/>
      <c r="G235" s="9"/>
      <c r="H235" s="9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</row>
    <row r="236" spans="1:54" x14ac:dyDescent="0.35">
      <c r="A236" s="10"/>
      <c r="B236" s="9"/>
      <c r="C236" s="9"/>
      <c r="D236" s="9"/>
      <c r="E236" s="9"/>
      <c r="F236" s="9"/>
      <c r="G236" s="9"/>
      <c r="H236" s="9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</row>
    <row r="237" spans="1:54" x14ac:dyDescent="0.35">
      <c r="A237" s="10"/>
      <c r="B237" s="9"/>
      <c r="C237" s="9"/>
      <c r="D237" s="9"/>
      <c r="E237" s="9"/>
      <c r="F237" s="9"/>
      <c r="G237" s="9"/>
      <c r="H237" s="9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</row>
    <row r="238" spans="1:54" x14ac:dyDescent="0.35">
      <c r="A238" s="10"/>
      <c r="B238" s="9"/>
      <c r="C238" s="9"/>
      <c r="D238" s="9"/>
      <c r="E238" s="9"/>
      <c r="F238" s="9"/>
      <c r="G238" s="9"/>
      <c r="H238" s="9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</row>
    <row r="239" spans="1:54" x14ac:dyDescent="0.35">
      <c r="A239" s="10"/>
      <c r="B239" s="9"/>
      <c r="C239" s="9"/>
      <c r="D239" s="9"/>
      <c r="E239" s="9"/>
      <c r="F239" s="9"/>
      <c r="G239" s="9"/>
      <c r="H239" s="9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</row>
    <row r="240" spans="1:54" x14ac:dyDescent="0.35">
      <c r="A240" s="10"/>
      <c r="B240" s="9"/>
      <c r="C240" s="9"/>
      <c r="D240" s="9"/>
      <c r="E240" s="9"/>
      <c r="F240" s="9"/>
      <c r="G240" s="9"/>
      <c r="H240" s="9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</row>
    <row r="241" spans="1:54" x14ac:dyDescent="0.35">
      <c r="A241" s="10"/>
      <c r="B241" s="9"/>
      <c r="C241" s="9"/>
      <c r="D241" s="9"/>
      <c r="E241" s="9"/>
      <c r="F241" s="9"/>
      <c r="G241" s="9"/>
      <c r="H241" s="9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</row>
    <row r="242" spans="1:54" x14ac:dyDescent="0.35">
      <c r="A242" s="10"/>
      <c r="B242" s="9"/>
      <c r="C242" s="9"/>
      <c r="D242" s="9"/>
      <c r="E242" s="9"/>
      <c r="F242" s="9"/>
      <c r="G242" s="9"/>
      <c r="H242" s="9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</row>
    <row r="243" spans="1:54" x14ac:dyDescent="0.35">
      <c r="A243" s="10"/>
      <c r="B243" s="9"/>
      <c r="C243" s="9"/>
      <c r="D243" s="9"/>
      <c r="E243" s="9"/>
      <c r="F243" s="9"/>
      <c r="G243" s="9"/>
      <c r="H243" s="9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</row>
    <row r="244" spans="1:54" x14ac:dyDescent="0.35">
      <c r="A244" s="10"/>
      <c r="B244" s="9"/>
      <c r="C244" s="9"/>
      <c r="D244" s="9"/>
      <c r="E244" s="9"/>
      <c r="F244" s="9"/>
      <c r="G244" s="9"/>
      <c r="H244" s="9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</row>
    <row r="245" spans="1:54" x14ac:dyDescent="0.35">
      <c r="A245" s="10"/>
      <c r="B245" s="9"/>
      <c r="C245" s="9"/>
      <c r="D245" s="9"/>
      <c r="E245" s="9"/>
      <c r="F245" s="9"/>
      <c r="G245" s="9"/>
      <c r="H245" s="9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</row>
    <row r="246" spans="1:54" x14ac:dyDescent="0.35">
      <c r="A246" s="10"/>
      <c r="B246" s="9"/>
      <c r="C246" s="9"/>
      <c r="D246" s="9"/>
      <c r="E246" s="9"/>
      <c r="F246" s="9"/>
      <c r="G246" s="9"/>
      <c r="H246" s="9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</row>
    <row r="247" spans="1:54" x14ac:dyDescent="0.35">
      <c r="A247" s="10"/>
      <c r="B247" s="9"/>
      <c r="C247" s="9"/>
      <c r="D247" s="9"/>
      <c r="E247" s="9"/>
      <c r="F247" s="9"/>
      <c r="G247" s="9"/>
      <c r="H247" s="9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</row>
    <row r="248" spans="1:54" x14ac:dyDescent="0.35">
      <c r="A248" s="10"/>
      <c r="B248" s="9"/>
      <c r="C248" s="9"/>
      <c r="D248" s="9"/>
      <c r="E248" s="9"/>
      <c r="F248" s="9"/>
      <c r="G248" s="9"/>
      <c r="H248" s="9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</row>
    <row r="249" spans="1:54" x14ac:dyDescent="0.35">
      <c r="A249" s="10"/>
      <c r="B249" s="9"/>
      <c r="C249" s="9"/>
      <c r="D249" s="9"/>
      <c r="E249" s="9"/>
      <c r="F249" s="9"/>
      <c r="G249" s="9"/>
      <c r="H249" s="9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</row>
    <row r="250" spans="1:54" x14ac:dyDescent="0.35">
      <c r="A250" s="10"/>
      <c r="B250" s="9"/>
      <c r="C250" s="9"/>
      <c r="D250" s="9"/>
      <c r="E250" s="9"/>
      <c r="F250" s="9"/>
      <c r="G250" s="9"/>
      <c r="H250" s="9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</row>
    <row r="251" spans="1:54" x14ac:dyDescent="0.35">
      <c r="A251" s="10"/>
      <c r="B251" s="9"/>
      <c r="C251" s="9"/>
      <c r="D251" s="9"/>
      <c r="E251" s="9"/>
      <c r="F251" s="9"/>
      <c r="G251" s="9"/>
      <c r="H251" s="9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</row>
    <row r="252" spans="1:54" x14ac:dyDescent="0.35">
      <c r="A252" s="10"/>
      <c r="B252" s="9"/>
      <c r="C252" s="9"/>
      <c r="D252" s="9"/>
      <c r="E252" s="9"/>
      <c r="F252" s="9"/>
      <c r="G252" s="9"/>
      <c r="H252" s="9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</row>
    <row r="253" spans="1:54" x14ac:dyDescent="0.35">
      <c r="A253" s="10"/>
      <c r="B253" s="9"/>
      <c r="C253" s="9"/>
      <c r="D253" s="9"/>
      <c r="E253" s="9"/>
      <c r="F253" s="9"/>
      <c r="G253" s="9"/>
      <c r="H253" s="9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</row>
    <row r="254" spans="1:54" x14ac:dyDescent="0.35">
      <c r="A254" s="10"/>
      <c r="B254" s="9"/>
      <c r="C254" s="9"/>
      <c r="D254" s="9"/>
      <c r="E254" s="9"/>
      <c r="F254" s="9"/>
      <c r="G254" s="9"/>
      <c r="H254" s="9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</row>
    <row r="255" spans="1:54" x14ac:dyDescent="0.35">
      <c r="A255" s="10"/>
      <c r="B255" s="9"/>
      <c r="C255" s="9"/>
      <c r="D255" s="9"/>
      <c r="E255" s="9"/>
      <c r="F255" s="9"/>
      <c r="G255" s="9"/>
      <c r="H255" s="9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</row>
    <row r="256" spans="1:54" x14ac:dyDescent="0.35">
      <c r="A256" s="10"/>
      <c r="B256" s="9"/>
      <c r="C256" s="9"/>
      <c r="D256" s="9"/>
      <c r="E256" s="9"/>
      <c r="F256" s="9"/>
      <c r="G256" s="9"/>
      <c r="H256" s="9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</row>
    <row r="257" spans="1:54" x14ac:dyDescent="0.35">
      <c r="A257" s="10"/>
      <c r="B257" s="9"/>
      <c r="C257" s="9"/>
      <c r="D257" s="9"/>
      <c r="E257" s="9"/>
      <c r="F257" s="9"/>
      <c r="G257" s="9"/>
      <c r="H257" s="9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</row>
    <row r="258" spans="1:54" x14ac:dyDescent="0.35">
      <c r="A258" s="10"/>
      <c r="B258" s="9"/>
      <c r="C258" s="9"/>
      <c r="D258" s="9"/>
      <c r="E258" s="9"/>
      <c r="F258" s="9"/>
      <c r="G258" s="9"/>
      <c r="H258" s="9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</row>
    <row r="259" spans="1:54" x14ac:dyDescent="0.35">
      <c r="A259" s="10"/>
      <c r="B259" s="9"/>
      <c r="C259" s="9"/>
      <c r="D259" s="9"/>
      <c r="E259" s="9"/>
      <c r="F259" s="9"/>
      <c r="G259" s="9"/>
      <c r="H259" s="9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</row>
    <row r="260" spans="1:54" x14ac:dyDescent="0.35">
      <c r="A260" s="10"/>
      <c r="B260" s="9"/>
      <c r="C260" s="9"/>
      <c r="D260" s="9"/>
      <c r="E260" s="9"/>
      <c r="F260" s="9"/>
      <c r="G260" s="9"/>
      <c r="H260" s="9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</row>
    <row r="261" spans="1:54" x14ac:dyDescent="0.35">
      <c r="A261" s="10"/>
      <c r="B261" s="9"/>
      <c r="C261" s="9"/>
      <c r="D261" s="9"/>
      <c r="E261" s="9"/>
      <c r="F261" s="9"/>
      <c r="G261" s="9"/>
      <c r="H261" s="9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</row>
    <row r="262" spans="1:54" x14ac:dyDescent="0.35">
      <c r="A262" s="10"/>
      <c r="B262" s="9"/>
      <c r="C262" s="9"/>
      <c r="D262" s="9"/>
      <c r="E262" s="9"/>
      <c r="F262" s="9"/>
      <c r="G262" s="9"/>
      <c r="H262" s="9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</row>
    <row r="263" spans="1:54" x14ac:dyDescent="0.35">
      <c r="A263" s="10"/>
      <c r="B263" s="9"/>
      <c r="C263" s="9"/>
      <c r="D263" s="9"/>
      <c r="E263" s="9"/>
      <c r="F263" s="9"/>
      <c r="G263" s="9"/>
      <c r="H263" s="9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</row>
    <row r="264" spans="1:54" x14ac:dyDescent="0.35">
      <c r="A264" s="10"/>
      <c r="B264" s="9"/>
      <c r="C264" s="9"/>
      <c r="D264" s="9"/>
      <c r="E264" s="9"/>
      <c r="F264" s="9"/>
      <c r="G264" s="9"/>
      <c r="H264" s="9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</row>
    <row r="265" spans="1:54" x14ac:dyDescent="0.35">
      <c r="A265" s="10"/>
      <c r="B265" s="9"/>
      <c r="C265" s="9"/>
      <c r="D265" s="9"/>
      <c r="E265" s="9"/>
      <c r="F265" s="9"/>
      <c r="G265" s="9"/>
      <c r="H265" s="9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</row>
    <row r="266" spans="1:54" x14ac:dyDescent="0.35">
      <c r="A266" s="10"/>
      <c r="B266" s="9"/>
      <c r="C266" s="9"/>
      <c r="D266" s="9"/>
      <c r="E266" s="9"/>
      <c r="F266" s="9"/>
      <c r="G266" s="9"/>
      <c r="H266" s="9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</row>
    <row r="267" spans="1:54" x14ac:dyDescent="0.35">
      <c r="A267" s="10"/>
      <c r="B267" s="9"/>
      <c r="C267" s="9"/>
      <c r="D267" s="9"/>
      <c r="E267" s="9"/>
      <c r="F267" s="9"/>
      <c r="G267" s="9"/>
      <c r="H267" s="9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</row>
    <row r="268" spans="1:54" x14ac:dyDescent="0.35">
      <c r="A268" s="10"/>
      <c r="B268" s="9"/>
      <c r="C268" s="9"/>
      <c r="D268" s="9"/>
      <c r="E268" s="9"/>
      <c r="F268" s="9"/>
      <c r="G268" s="9"/>
      <c r="H268" s="9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</row>
    <row r="269" spans="1:54" x14ac:dyDescent="0.35">
      <c r="A269" s="10"/>
      <c r="B269" s="9"/>
      <c r="C269" s="9"/>
      <c r="D269" s="9"/>
      <c r="E269" s="9"/>
      <c r="F269" s="9"/>
      <c r="G269" s="9"/>
      <c r="H269" s="9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</row>
    <row r="270" spans="1:54" x14ac:dyDescent="0.35">
      <c r="A270" s="10"/>
      <c r="B270" s="9"/>
      <c r="C270" s="9"/>
      <c r="D270" s="9"/>
      <c r="E270" s="9"/>
      <c r="F270" s="9"/>
      <c r="G270" s="9"/>
      <c r="H270" s="9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</row>
    <row r="271" spans="1:54" x14ac:dyDescent="0.35">
      <c r="A271" s="10"/>
      <c r="B271" s="9"/>
      <c r="C271" s="9"/>
      <c r="D271" s="9"/>
      <c r="E271" s="9"/>
      <c r="F271" s="9"/>
      <c r="G271" s="9"/>
      <c r="H271" s="9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</row>
    <row r="272" spans="1:54" x14ac:dyDescent="0.35">
      <c r="A272" s="10"/>
      <c r="B272" s="9"/>
      <c r="C272" s="9"/>
      <c r="D272" s="9"/>
      <c r="E272" s="9"/>
      <c r="F272" s="9"/>
      <c r="G272" s="9"/>
      <c r="H272" s="9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</row>
    <row r="273" spans="1:54" x14ac:dyDescent="0.35">
      <c r="A273" s="10"/>
      <c r="B273" s="9"/>
      <c r="C273" s="9"/>
      <c r="D273" s="9"/>
      <c r="E273" s="9"/>
      <c r="F273" s="9"/>
      <c r="G273" s="9"/>
      <c r="H273" s="9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</row>
    <row r="274" spans="1:54" x14ac:dyDescent="0.35">
      <c r="A274" s="10"/>
      <c r="B274" s="9"/>
      <c r="C274" s="9"/>
      <c r="D274" s="9"/>
      <c r="E274" s="9"/>
      <c r="F274" s="9"/>
      <c r="G274" s="9"/>
      <c r="H274" s="9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</row>
    <row r="275" spans="1:54" x14ac:dyDescent="0.35">
      <c r="A275" s="10"/>
      <c r="B275" s="9"/>
      <c r="C275" s="9"/>
      <c r="D275" s="9"/>
      <c r="E275" s="9"/>
      <c r="F275" s="9"/>
      <c r="G275" s="9"/>
      <c r="H275" s="9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</row>
    <row r="276" spans="1:54" x14ac:dyDescent="0.35">
      <c r="A276" s="10"/>
      <c r="B276" s="9"/>
      <c r="C276" s="9"/>
      <c r="D276" s="9"/>
      <c r="E276" s="9"/>
      <c r="F276" s="9"/>
      <c r="G276" s="9"/>
      <c r="H276" s="9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</row>
    <row r="277" spans="1:54" x14ac:dyDescent="0.35">
      <c r="A277" s="10"/>
      <c r="B277" s="9"/>
      <c r="C277" s="9"/>
      <c r="D277" s="9"/>
      <c r="E277" s="9"/>
      <c r="F277" s="9"/>
      <c r="G277" s="9"/>
      <c r="H277" s="9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</row>
    <row r="278" spans="1:54" x14ac:dyDescent="0.35">
      <c r="A278" s="10"/>
      <c r="B278" s="9"/>
      <c r="C278" s="9"/>
      <c r="D278" s="9"/>
      <c r="E278" s="9"/>
      <c r="F278" s="9"/>
      <c r="G278" s="9"/>
      <c r="H278" s="9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</row>
    <row r="279" spans="1:54" x14ac:dyDescent="0.35">
      <c r="B279" s="1"/>
      <c r="C279" s="1"/>
      <c r="D279" s="1"/>
      <c r="E279" s="1"/>
      <c r="F279" s="1"/>
      <c r="G279" s="1"/>
      <c r="H279" s="1"/>
    </row>
    <row r="280" spans="1:54" x14ac:dyDescent="0.35">
      <c r="B280" s="1"/>
      <c r="C280" s="1"/>
      <c r="D280" s="1"/>
      <c r="E280" s="1"/>
      <c r="F280" s="1"/>
      <c r="G280" s="1"/>
      <c r="H280" s="1"/>
    </row>
    <row r="281" spans="1:54" x14ac:dyDescent="0.35">
      <c r="B281" s="1"/>
      <c r="C281" s="1"/>
      <c r="D281" s="1"/>
      <c r="E281" s="1"/>
      <c r="F281" s="1"/>
      <c r="G281" s="1"/>
      <c r="H281" s="1"/>
    </row>
    <row r="282" spans="1:54" x14ac:dyDescent="0.35">
      <c r="B282" s="1"/>
      <c r="C282" s="1"/>
      <c r="D282" s="1"/>
      <c r="E282" s="1"/>
      <c r="F282" s="1"/>
      <c r="G282" s="1"/>
      <c r="H282" s="1"/>
    </row>
  </sheetData>
  <sheetProtection algorithmName="SHA-512" hashValue="GnpvTaErfUc056huyPsCCYBhUFgp+HYtqjy+cR4kT8LHvJdvYn4KZzuZDUUeLgFjjvLMkUMU0kyAi2kJQ4Iy+Q==" saltValue="hXv/mw0yI/HPfUpuXUpeQg==" spinCount="100000" sheet="1" objects="1" scenarios="1"/>
  <phoneticPr fontId="3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 Carr</dc:creator>
  <cp:lastModifiedBy>Nick Carr</cp:lastModifiedBy>
  <dcterms:created xsi:type="dcterms:W3CDTF">2023-07-13T04:21:06Z</dcterms:created>
  <dcterms:modified xsi:type="dcterms:W3CDTF">2024-02-12T03:42:57Z</dcterms:modified>
</cp:coreProperties>
</file>