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ncarr\OneDrive\Desktop\Calculators\"/>
    </mc:Choice>
  </mc:AlternateContent>
  <xr:revisionPtr revIDLastSave="0" documentId="13_ncr:1_{34BE9CE6-446B-43E4-BB41-413750E141FE}" xr6:coauthVersionLast="47" xr6:coauthVersionMax="47" xr10:uidLastSave="{00000000-0000-0000-0000-000000000000}"/>
  <bookViews>
    <workbookView xWindow="-110" yWindow="-110" windowWidth="38620" windowHeight="21100" xr2:uid="{2B5955A8-8E55-44EC-BE28-4BEBDFB5510A}"/>
  </bookViews>
  <sheets>
    <sheet name="Difference in fees" sheetId="1" r:id="rId1"/>
    <sheet name="Investment balances" sheetId="2" r:id="rId2"/>
    <sheet name="Summary of difference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" i="3" l="1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2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2" i="3"/>
  <c r="D4" i="2"/>
  <c r="E4" i="2"/>
  <c r="K4" i="2"/>
  <c r="L4" i="2"/>
  <c r="R4" i="2"/>
  <c r="S4" i="2"/>
  <c r="Y4" i="2"/>
  <c r="Z4" i="2"/>
  <c r="AF4" i="2"/>
  <c r="AG4" i="2"/>
  <c r="C5" i="2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E5" i="2"/>
  <c r="J5" i="2"/>
  <c r="J6" i="2" s="1"/>
  <c r="J7" i="2" s="1"/>
  <c r="J8" i="2" s="1"/>
  <c r="J9" i="2" s="1"/>
  <c r="J10" i="2" s="1"/>
  <c r="J11" i="2" s="1"/>
  <c r="J12" i="2" s="1"/>
  <c r="J13" i="2" s="1"/>
  <c r="J14" i="2" s="1"/>
  <c r="J15" i="2" s="1"/>
  <c r="J16" i="2" s="1"/>
  <c r="J17" i="2" s="1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J33" i="2" s="1"/>
  <c r="J34" i="2" s="1"/>
  <c r="J35" i="2" s="1"/>
  <c r="J36" i="2" s="1"/>
  <c r="J37" i="2" s="1"/>
  <c r="J38" i="2" s="1"/>
  <c r="J39" i="2" s="1"/>
  <c r="J40" i="2" s="1"/>
  <c r="J41" i="2" s="1"/>
  <c r="J42" i="2" s="1"/>
  <c r="J43" i="2" s="1"/>
  <c r="L5" i="2"/>
  <c r="Q5" i="2"/>
  <c r="Q6" i="2" s="1"/>
  <c r="Q7" i="2" s="1"/>
  <c r="Q8" i="2" s="1"/>
  <c r="Q9" i="2" s="1"/>
  <c r="Q10" i="2" s="1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Q41" i="2" s="1"/>
  <c r="Q42" i="2" s="1"/>
  <c r="Q43" i="2" s="1"/>
  <c r="S5" i="2"/>
  <c r="X5" i="2"/>
  <c r="X6" i="2" s="1"/>
  <c r="X7" i="2" s="1"/>
  <c r="X8" i="2" s="1"/>
  <c r="Z5" i="2"/>
  <c r="AE5" i="2"/>
  <c r="AG5" i="2"/>
  <c r="E6" i="2"/>
  <c r="L6" i="2"/>
  <c r="S6" i="2"/>
  <c r="Z6" i="2"/>
  <c r="AE6" i="2"/>
  <c r="AE7" i="2" s="1"/>
  <c r="AE8" i="2" s="1"/>
  <c r="AE9" i="2" s="1"/>
  <c r="AE10" i="2" s="1"/>
  <c r="AE11" i="2" s="1"/>
  <c r="AE12" i="2" s="1"/>
  <c r="AE13" i="2" s="1"/>
  <c r="AE14" i="2" s="1"/>
  <c r="AE15" i="2" s="1"/>
  <c r="AE16" i="2" s="1"/>
  <c r="AE17" i="2" s="1"/>
  <c r="AE18" i="2" s="1"/>
  <c r="AE19" i="2" s="1"/>
  <c r="AE20" i="2" s="1"/>
  <c r="AE21" i="2" s="1"/>
  <c r="AE22" i="2" s="1"/>
  <c r="AE23" i="2" s="1"/>
  <c r="AE24" i="2" s="1"/>
  <c r="AE25" i="2" s="1"/>
  <c r="AE26" i="2" s="1"/>
  <c r="AE27" i="2" s="1"/>
  <c r="AE28" i="2" s="1"/>
  <c r="AE29" i="2" s="1"/>
  <c r="AE30" i="2" s="1"/>
  <c r="AE31" i="2" s="1"/>
  <c r="AE32" i="2" s="1"/>
  <c r="AE33" i="2" s="1"/>
  <c r="AE34" i="2" s="1"/>
  <c r="AE35" i="2" s="1"/>
  <c r="AE36" i="2" s="1"/>
  <c r="AE37" i="2" s="1"/>
  <c r="AE38" i="2" s="1"/>
  <c r="AE39" i="2" s="1"/>
  <c r="AE40" i="2" s="1"/>
  <c r="AE41" i="2" s="1"/>
  <c r="AE42" i="2" s="1"/>
  <c r="AE43" i="2" s="1"/>
  <c r="AG6" i="2"/>
  <c r="E7" i="2"/>
  <c r="L7" i="2"/>
  <c r="S7" i="2"/>
  <c r="Z7" i="2"/>
  <c r="AG7" i="2"/>
  <c r="E8" i="2"/>
  <c r="L8" i="2"/>
  <c r="S8" i="2"/>
  <c r="Z8" i="2"/>
  <c r="AG8" i="2"/>
  <c r="E9" i="2"/>
  <c r="L9" i="2"/>
  <c r="S9" i="2"/>
  <c r="X9" i="2"/>
  <c r="X10" i="2" s="1"/>
  <c r="X11" i="2" s="1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X42" i="2" s="1"/>
  <c r="X43" i="2" s="1"/>
  <c r="Z9" i="2"/>
  <c r="AG9" i="2"/>
  <c r="E10" i="2"/>
  <c r="L10" i="2"/>
  <c r="S10" i="2"/>
  <c r="Z10" i="2"/>
  <c r="AG10" i="2"/>
  <c r="E11" i="2"/>
  <c r="L11" i="2"/>
  <c r="S11" i="2"/>
  <c r="Z11" i="2"/>
  <c r="AG11" i="2"/>
  <c r="E12" i="2"/>
  <c r="L12" i="2"/>
  <c r="S12" i="2"/>
  <c r="Z12" i="2"/>
  <c r="AG12" i="2"/>
  <c r="E13" i="2"/>
  <c r="L13" i="2"/>
  <c r="S13" i="2"/>
  <c r="Z13" i="2"/>
  <c r="AG13" i="2"/>
  <c r="E14" i="2"/>
  <c r="L14" i="2"/>
  <c r="S14" i="2"/>
  <c r="Z14" i="2"/>
  <c r="AG14" i="2"/>
  <c r="E15" i="2"/>
  <c r="L15" i="2"/>
  <c r="S15" i="2"/>
  <c r="Z15" i="2"/>
  <c r="AG15" i="2"/>
  <c r="E16" i="2"/>
  <c r="L16" i="2"/>
  <c r="S16" i="2"/>
  <c r="Z16" i="2"/>
  <c r="AG16" i="2"/>
  <c r="E17" i="2"/>
  <c r="L17" i="2"/>
  <c r="S17" i="2"/>
  <c r="Z17" i="2"/>
  <c r="AG17" i="2"/>
  <c r="E18" i="2"/>
  <c r="L18" i="2"/>
  <c r="S18" i="2"/>
  <c r="Z18" i="2"/>
  <c r="AG18" i="2"/>
  <c r="E19" i="2"/>
  <c r="L19" i="2"/>
  <c r="S19" i="2"/>
  <c r="Z19" i="2"/>
  <c r="AG19" i="2"/>
  <c r="E20" i="2"/>
  <c r="L20" i="2"/>
  <c r="S20" i="2"/>
  <c r="Z20" i="2"/>
  <c r="AG20" i="2"/>
  <c r="E21" i="2"/>
  <c r="L21" i="2"/>
  <c r="S21" i="2"/>
  <c r="Z21" i="2"/>
  <c r="AG21" i="2"/>
  <c r="E22" i="2"/>
  <c r="L22" i="2"/>
  <c r="S22" i="2"/>
  <c r="Z22" i="2"/>
  <c r="AG22" i="2"/>
  <c r="E23" i="2"/>
  <c r="L23" i="2"/>
  <c r="S23" i="2"/>
  <c r="Z23" i="2"/>
  <c r="AG23" i="2"/>
  <c r="E24" i="2"/>
  <c r="L24" i="2"/>
  <c r="S24" i="2"/>
  <c r="Z24" i="2"/>
  <c r="AG24" i="2"/>
  <c r="E25" i="2"/>
  <c r="L25" i="2"/>
  <c r="S25" i="2"/>
  <c r="Z25" i="2"/>
  <c r="AG25" i="2"/>
  <c r="E26" i="2"/>
  <c r="L26" i="2"/>
  <c r="S26" i="2"/>
  <c r="Z26" i="2"/>
  <c r="AG26" i="2"/>
  <c r="E27" i="2"/>
  <c r="L27" i="2"/>
  <c r="S27" i="2"/>
  <c r="Z27" i="2"/>
  <c r="AG27" i="2"/>
  <c r="E28" i="2"/>
  <c r="L28" i="2"/>
  <c r="S28" i="2"/>
  <c r="Z28" i="2"/>
  <c r="AG28" i="2"/>
  <c r="E29" i="2"/>
  <c r="L29" i="2"/>
  <c r="S29" i="2"/>
  <c r="Z29" i="2"/>
  <c r="AG29" i="2"/>
  <c r="E30" i="2"/>
  <c r="L30" i="2"/>
  <c r="S30" i="2"/>
  <c r="Z30" i="2"/>
  <c r="AG30" i="2"/>
  <c r="E31" i="2"/>
  <c r="L31" i="2"/>
  <c r="S31" i="2"/>
  <c r="Z31" i="2"/>
  <c r="AG31" i="2"/>
  <c r="E32" i="2"/>
  <c r="L32" i="2"/>
  <c r="S32" i="2"/>
  <c r="Z32" i="2"/>
  <c r="AG32" i="2"/>
  <c r="E33" i="2"/>
  <c r="L33" i="2"/>
  <c r="S33" i="2"/>
  <c r="Z33" i="2"/>
  <c r="AG33" i="2"/>
  <c r="E34" i="2"/>
  <c r="L34" i="2"/>
  <c r="S34" i="2"/>
  <c r="Z34" i="2"/>
  <c r="AG34" i="2"/>
  <c r="E35" i="2"/>
  <c r="L35" i="2"/>
  <c r="S35" i="2"/>
  <c r="Z35" i="2"/>
  <c r="AG35" i="2"/>
  <c r="E36" i="2"/>
  <c r="L36" i="2"/>
  <c r="S36" i="2"/>
  <c r="Z36" i="2"/>
  <c r="AG36" i="2"/>
  <c r="E37" i="2"/>
  <c r="L37" i="2"/>
  <c r="S37" i="2"/>
  <c r="Z37" i="2"/>
  <c r="AG37" i="2"/>
  <c r="E38" i="2"/>
  <c r="L38" i="2"/>
  <c r="S38" i="2"/>
  <c r="Z38" i="2"/>
  <c r="AG38" i="2"/>
  <c r="E39" i="2"/>
  <c r="L39" i="2"/>
  <c r="S39" i="2"/>
  <c r="Z39" i="2"/>
  <c r="AG39" i="2"/>
  <c r="E40" i="2"/>
  <c r="L40" i="2"/>
  <c r="S40" i="2"/>
  <c r="Z40" i="2"/>
  <c r="AG40" i="2"/>
  <c r="E41" i="2"/>
  <c r="L41" i="2"/>
  <c r="S41" i="2"/>
  <c r="Z41" i="2"/>
  <c r="AG41" i="2"/>
  <c r="E42" i="2"/>
  <c r="L42" i="2"/>
  <c r="S42" i="2"/>
  <c r="Z42" i="2"/>
  <c r="AG42" i="2"/>
  <c r="E43" i="2"/>
  <c r="L43" i="2"/>
  <c r="S43" i="2"/>
  <c r="Z43" i="2"/>
  <c r="AG43" i="2"/>
  <c r="F4" i="1"/>
  <c r="F5" i="1" s="1"/>
  <c r="F6" i="1" s="1"/>
  <c r="F7" i="1" s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M4" i="2" l="1"/>
  <c r="N4" i="2" s="1"/>
  <c r="O4" i="2" s="1"/>
  <c r="F2" i="3" s="1"/>
  <c r="AH4" i="2"/>
  <c r="AI4" i="2" s="1"/>
  <c r="F4" i="2"/>
  <c r="G4" i="2" s="1"/>
  <c r="AA4" i="2"/>
  <c r="AB4" i="2" s="1"/>
  <c r="AC4" i="2" s="1"/>
  <c r="H2" i="3" s="1"/>
  <c r="T4" i="2"/>
  <c r="U4" i="2" s="1"/>
  <c r="V4" i="2" s="1"/>
  <c r="G2" i="3" s="1"/>
  <c r="T2" i="3" l="1"/>
  <c r="R2" i="3"/>
  <c r="Q2" i="3"/>
  <c r="AJ4" i="2"/>
  <c r="K5" i="2"/>
  <c r="M5" i="2" s="1"/>
  <c r="N5" i="2" s="1"/>
  <c r="O5" i="2" s="1"/>
  <c r="F3" i="3" s="1"/>
  <c r="T3" i="1"/>
  <c r="R3" i="1"/>
  <c r="P3" i="1"/>
  <c r="R5" i="2"/>
  <c r="T5" i="2" s="1"/>
  <c r="U5" i="2" s="1"/>
  <c r="V5" i="2" s="1"/>
  <c r="G3" i="3" s="1"/>
  <c r="V3" i="1"/>
  <c r="X3" i="1"/>
  <c r="Y5" i="2"/>
  <c r="AA5" i="2" s="1"/>
  <c r="AB5" i="2" s="1"/>
  <c r="Z3" i="1"/>
  <c r="H4" i="2"/>
  <c r="E2" i="3" s="1"/>
  <c r="O2" i="3" s="1"/>
  <c r="N2" i="3" l="1"/>
  <c r="M2" i="3"/>
  <c r="Q3" i="3"/>
  <c r="AF5" i="2"/>
  <c r="AH5" i="2" s="1"/>
  <c r="AI5" i="2" s="1"/>
  <c r="AJ5" i="2" s="1"/>
  <c r="I2" i="3"/>
  <c r="U2" i="3" s="1"/>
  <c r="J3" i="1"/>
  <c r="N3" i="1"/>
  <c r="L3" i="1"/>
  <c r="K6" i="2"/>
  <c r="M6" i="2" s="1"/>
  <c r="N6" i="2" s="1"/>
  <c r="O6" i="2" s="1"/>
  <c r="F4" i="3" s="1"/>
  <c r="R4" i="1"/>
  <c r="T4" i="1"/>
  <c r="P4" i="1"/>
  <c r="R6" i="2"/>
  <c r="T6" i="2" s="1"/>
  <c r="V4" i="1"/>
  <c r="X4" i="1"/>
  <c r="D5" i="2"/>
  <c r="F5" i="2" s="1"/>
  <c r="G5" i="2" s="1"/>
  <c r="H3" i="1"/>
  <c r="AC5" i="2"/>
  <c r="H3" i="3" s="1"/>
  <c r="T3" i="3" l="1"/>
  <c r="R3" i="3"/>
  <c r="P2" i="3"/>
  <c r="V2" i="3"/>
  <c r="S2" i="3"/>
  <c r="AF6" i="2"/>
  <c r="AH6" i="2" s="1"/>
  <c r="AI6" i="2" s="1"/>
  <c r="I3" i="3"/>
  <c r="U3" i="3" s="1"/>
  <c r="K7" i="2"/>
  <c r="M7" i="2" s="1"/>
  <c r="N7" i="2" s="1"/>
  <c r="R5" i="1"/>
  <c r="T5" i="1"/>
  <c r="P5" i="1"/>
  <c r="Y6" i="2"/>
  <c r="AA6" i="2" s="1"/>
  <c r="AB6" i="2" s="1"/>
  <c r="Z4" i="1"/>
  <c r="H5" i="2"/>
  <c r="E3" i="3" s="1"/>
  <c r="O3" i="3" s="1"/>
  <c r="U6" i="2"/>
  <c r="V6" i="2" s="1"/>
  <c r="G4" i="3" s="1"/>
  <c r="Q4" i="3" l="1"/>
  <c r="P3" i="3"/>
  <c r="S3" i="3"/>
  <c r="V3" i="3"/>
  <c r="AJ6" i="2"/>
  <c r="N3" i="3"/>
  <c r="M3" i="3"/>
  <c r="O7" i="2"/>
  <c r="D6" i="2"/>
  <c r="F6" i="2" s="1"/>
  <c r="G6" i="2" s="1"/>
  <c r="H6" i="2" s="1"/>
  <c r="E4" i="3" s="1"/>
  <c r="M4" i="3" s="1"/>
  <c r="N4" i="1"/>
  <c r="L4" i="1"/>
  <c r="J4" i="1"/>
  <c r="H4" i="1"/>
  <c r="R7" i="2"/>
  <c r="T7" i="2" s="1"/>
  <c r="V5" i="1"/>
  <c r="X5" i="1"/>
  <c r="AC6" i="2"/>
  <c r="H4" i="3" s="1"/>
  <c r="AF7" i="2" l="1"/>
  <c r="I4" i="3"/>
  <c r="U4" i="3" s="1"/>
  <c r="N4" i="3"/>
  <c r="K8" i="2"/>
  <c r="M8" i="2" s="1"/>
  <c r="N8" i="2" s="1"/>
  <c r="O8" i="2" s="1"/>
  <c r="F6" i="3" s="1"/>
  <c r="F5" i="3"/>
  <c r="O4" i="3"/>
  <c r="T4" i="3"/>
  <c r="R4" i="3"/>
  <c r="R6" i="1"/>
  <c r="P6" i="1"/>
  <c r="T6" i="1"/>
  <c r="D7" i="2"/>
  <c r="F7" i="2" s="1"/>
  <c r="G7" i="2" s="1"/>
  <c r="H7" i="2" s="1"/>
  <c r="L5" i="1"/>
  <c r="J5" i="1"/>
  <c r="N5" i="1"/>
  <c r="H5" i="1"/>
  <c r="T7" i="1"/>
  <c r="P7" i="1"/>
  <c r="R7" i="1"/>
  <c r="U7" i="2"/>
  <c r="V7" i="2" s="1"/>
  <c r="G5" i="3" s="1"/>
  <c r="Y7" i="2"/>
  <c r="AA7" i="2" s="1"/>
  <c r="AB7" i="2" s="1"/>
  <c r="Z5" i="1"/>
  <c r="Q5" i="3" l="1"/>
  <c r="K9" i="2"/>
  <c r="M9" i="2" s="1"/>
  <c r="N9" i="2" s="1"/>
  <c r="P4" i="3"/>
  <c r="V4" i="3"/>
  <c r="S4" i="3"/>
  <c r="AH7" i="2"/>
  <c r="AI7" i="2"/>
  <c r="AJ7" i="2" s="1"/>
  <c r="H6" i="1"/>
  <c r="E5" i="3"/>
  <c r="N5" i="3" s="1"/>
  <c r="D8" i="2"/>
  <c r="F8" i="2" s="1"/>
  <c r="G8" i="2" s="1"/>
  <c r="H8" i="2" s="1"/>
  <c r="E6" i="3" s="1"/>
  <c r="M6" i="3" s="1"/>
  <c r="R8" i="2"/>
  <c r="T8" i="2" s="1"/>
  <c r="U8" i="2" s="1"/>
  <c r="V6" i="1"/>
  <c r="X6" i="1"/>
  <c r="AC7" i="2"/>
  <c r="H5" i="3" s="1"/>
  <c r="L6" i="1"/>
  <c r="N6" i="1"/>
  <c r="J6" i="1"/>
  <c r="O9" i="2"/>
  <c r="F7" i="3" s="1"/>
  <c r="M5" i="3" l="1"/>
  <c r="AF8" i="2"/>
  <c r="I5" i="3"/>
  <c r="U5" i="3" s="1"/>
  <c r="R5" i="3"/>
  <c r="T5" i="3"/>
  <c r="O5" i="3"/>
  <c r="V8" i="2"/>
  <c r="X7" i="1" s="1"/>
  <c r="N7" i="1"/>
  <c r="L7" i="1"/>
  <c r="J7" i="1"/>
  <c r="K10" i="2"/>
  <c r="M10" i="2" s="1"/>
  <c r="N10" i="2" s="1"/>
  <c r="O10" i="2" s="1"/>
  <c r="F8" i="3" s="1"/>
  <c r="P8" i="1"/>
  <c r="T8" i="1"/>
  <c r="R8" i="1"/>
  <c r="Y8" i="2"/>
  <c r="AA8" i="2" s="1"/>
  <c r="AB8" i="2" s="1"/>
  <c r="Z6" i="1"/>
  <c r="D9" i="2"/>
  <c r="F9" i="2" s="1"/>
  <c r="G9" i="2" s="1"/>
  <c r="H7" i="1"/>
  <c r="V7" i="1" l="1"/>
  <c r="V5" i="3"/>
  <c r="S5" i="3"/>
  <c r="P5" i="3"/>
  <c r="R9" i="2"/>
  <c r="T9" i="2" s="1"/>
  <c r="U9" i="2" s="1"/>
  <c r="G6" i="3"/>
  <c r="AH8" i="2"/>
  <c r="AI8" i="2"/>
  <c r="AJ8" i="2" s="1"/>
  <c r="K11" i="2"/>
  <c r="M11" i="2" s="1"/>
  <c r="N11" i="2" s="1"/>
  <c r="P9" i="1"/>
  <c r="T9" i="1"/>
  <c r="R9" i="1"/>
  <c r="AC8" i="2"/>
  <c r="H6" i="3" s="1"/>
  <c r="H9" i="2"/>
  <c r="E7" i="3" s="1"/>
  <c r="M7" i="3" s="1"/>
  <c r="V9" i="2" l="1"/>
  <c r="G7" i="3" s="1"/>
  <c r="AF9" i="2"/>
  <c r="I6" i="3"/>
  <c r="U6" i="3" s="1"/>
  <c r="N6" i="3"/>
  <c r="Q6" i="3"/>
  <c r="T6" i="3"/>
  <c r="O6" i="3"/>
  <c r="R6" i="3"/>
  <c r="Y9" i="2"/>
  <c r="Z7" i="1"/>
  <c r="J8" i="1"/>
  <c r="L8" i="1"/>
  <c r="N8" i="1"/>
  <c r="X8" i="1"/>
  <c r="V8" i="1"/>
  <c r="D10" i="2"/>
  <c r="F10" i="2" s="1"/>
  <c r="G10" i="2" s="1"/>
  <c r="H10" i="2" s="1"/>
  <c r="E8" i="3" s="1"/>
  <c r="M8" i="3" s="1"/>
  <c r="H8" i="1"/>
  <c r="O11" i="2"/>
  <c r="F9" i="3" s="1"/>
  <c r="S6" i="3" l="1"/>
  <c r="V6" i="3"/>
  <c r="P6" i="3"/>
  <c r="R10" i="2"/>
  <c r="T10" i="2" s="1"/>
  <c r="U10" i="2" s="1"/>
  <c r="V10" i="2" s="1"/>
  <c r="G8" i="3" s="1"/>
  <c r="AH9" i="2"/>
  <c r="AI9" i="2" s="1"/>
  <c r="AJ9" i="2" s="1"/>
  <c r="N7" i="3"/>
  <c r="Q7" i="3"/>
  <c r="J9" i="1"/>
  <c r="L9" i="1"/>
  <c r="N9" i="1"/>
  <c r="K12" i="2"/>
  <c r="M12" i="2" s="1"/>
  <c r="N12" i="2" s="1"/>
  <c r="O12" i="2" s="1"/>
  <c r="F10" i="3" s="1"/>
  <c r="R10" i="1"/>
  <c r="T10" i="1"/>
  <c r="P10" i="1"/>
  <c r="AA9" i="2"/>
  <c r="AB9" i="2" s="1"/>
  <c r="D11" i="2"/>
  <c r="H9" i="1"/>
  <c r="AF10" i="2" l="1"/>
  <c r="I7" i="3"/>
  <c r="U7" i="3" s="1"/>
  <c r="Q8" i="3"/>
  <c r="N8" i="3"/>
  <c r="AC9" i="2"/>
  <c r="K13" i="2"/>
  <c r="M13" i="2" s="1"/>
  <c r="N13" i="2" s="1"/>
  <c r="R11" i="1"/>
  <c r="P11" i="1"/>
  <c r="T11" i="1"/>
  <c r="R11" i="2"/>
  <c r="X9" i="1"/>
  <c r="V9" i="1"/>
  <c r="F11" i="2"/>
  <c r="G11" i="2" s="1"/>
  <c r="P7" i="3" l="1"/>
  <c r="S7" i="3"/>
  <c r="Y10" i="2"/>
  <c r="AA10" i="2" s="1"/>
  <c r="AB10" i="2" s="1"/>
  <c r="AC10" i="2" s="1"/>
  <c r="H8" i="3" s="1"/>
  <c r="H7" i="3"/>
  <c r="V7" i="3" s="1"/>
  <c r="AH10" i="2"/>
  <c r="AI10" i="2"/>
  <c r="AJ10" i="2" s="1"/>
  <c r="Z8" i="1"/>
  <c r="H11" i="2"/>
  <c r="Y11" i="2"/>
  <c r="Z9" i="1"/>
  <c r="T11" i="2"/>
  <c r="U11" i="2" s="1"/>
  <c r="V11" i="2" s="1"/>
  <c r="G9" i="3" s="1"/>
  <c r="O13" i="2"/>
  <c r="F11" i="3" s="1"/>
  <c r="AF11" i="2" l="1"/>
  <c r="I8" i="3"/>
  <c r="U8" i="3" s="1"/>
  <c r="O7" i="3"/>
  <c r="R7" i="3"/>
  <c r="T7" i="3"/>
  <c r="R8" i="3"/>
  <c r="O8" i="3"/>
  <c r="T8" i="3"/>
  <c r="Q9" i="3"/>
  <c r="D12" i="2"/>
  <c r="F12" i="2" s="1"/>
  <c r="G12" i="2" s="1"/>
  <c r="H12" i="2" s="1"/>
  <c r="E10" i="3" s="1"/>
  <c r="M10" i="3" s="1"/>
  <c r="E9" i="3"/>
  <c r="M9" i="3" s="1"/>
  <c r="H10" i="1"/>
  <c r="R12" i="2"/>
  <c r="V10" i="1"/>
  <c r="X10" i="1"/>
  <c r="K14" i="2"/>
  <c r="M14" i="2" s="1"/>
  <c r="N14" i="2" s="1"/>
  <c r="R12" i="1"/>
  <c r="P12" i="1"/>
  <c r="T12" i="1"/>
  <c r="AA11" i="2"/>
  <c r="AB11" i="2" s="1"/>
  <c r="AC11" i="2" s="1"/>
  <c r="H9" i="3" s="1"/>
  <c r="N10" i="1"/>
  <c r="J10" i="1"/>
  <c r="L10" i="1"/>
  <c r="N9" i="3" l="1"/>
  <c r="J11" i="1"/>
  <c r="D13" i="2"/>
  <c r="H11" i="1"/>
  <c r="L11" i="1"/>
  <c r="N11" i="1"/>
  <c r="O9" i="3"/>
  <c r="R9" i="3"/>
  <c r="T9" i="3"/>
  <c r="P8" i="3"/>
  <c r="S8" i="3"/>
  <c r="V8" i="3"/>
  <c r="AH11" i="2"/>
  <c r="AI11" i="2" s="1"/>
  <c r="AJ11" i="2"/>
  <c r="Y12" i="2"/>
  <c r="AA12" i="2" s="1"/>
  <c r="AB12" i="2" s="1"/>
  <c r="AC12" i="2" s="1"/>
  <c r="H10" i="3" s="1"/>
  <c r="Z10" i="1"/>
  <c r="T12" i="2"/>
  <c r="U12" i="2" s="1"/>
  <c r="V12" i="2" s="1"/>
  <c r="G10" i="3" s="1"/>
  <c r="F13" i="2"/>
  <c r="G13" i="2" s="1"/>
  <c r="H13" i="2" s="1"/>
  <c r="E11" i="3" s="1"/>
  <c r="M11" i="3" s="1"/>
  <c r="O14" i="2"/>
  <c r="F12" i="3" s="1"/>
  <c r="AF12" i="2" l="1"/>
  <c r="I9" i="3"/>
  <c r="U9" i="3" s="1"/>
  <c r="O10" i="3"/>
  <c r="R10" i="3"/>
  <c r="T10" i="3"/>
  <c r="Q10" i="3"/>
  <c r="N10" i="3"/>
  <c r="L12" i="1"/>
  <c r="N12" i="1"/>
  <c r="J12" i="1"/>
  <c r="K15" i="2"/>
  <c r="M15" i="2" s="1"/>
  <c r="N15" i="2" s="1"/>
  <c r="P13" i="1"/>
  <c r="R13" i="1"/>
  <c r="T13" i="1"/>
  <c r="R13" i="2"/>
  <c r="T13" i="2" s="1"/>
  <c r="U13" i="2" s="1"/>
  <c r="V13" i="2" s="1"/>
  <c r="G11" i="3" s="1"/>
  <c r="V11" i="1"/>
  <c r="X11" i="1"/>
  <c r="Y13" i="2"/>
  <c r="Z11" i="1"/>
  <c r="D14" i="2"/>
  <c r="F14" i="2" s="1"/>
  <c r="G14" i="2" s="1"/>
  <c r="H14" i="2" s="1"/>
  <c r="E12" i="3" s="1"/>
  <c r="M12" i="3" s="1"/>
  <c r="H12" i="1"/>
  <c r="Q11" i="3" l="1"/>
  <c r="N11" i="3"/>
  <c r="S9" i="3"/>
  <c r="P9" i="3"/>
  <c r="V9" i="3"/>
  <c r="AH12" i="2"/>
  <c r="AI12" i="2" s="1"/>
  <c r="AJ12" i="2"/>
  <c r="R14" i="2"/>
  <c r="X12" i="1"/>
  <c r="V12" i="1"/>
  <c r="AA13" i="2"/>
  <c r="AB13" i="2" s="1"/>
  <c r="AC13" i="2" s="1"/>
  <c r="H11" i="3" s="1"/>
  <c r="L13" i="1"/>
  <c r="J13" i="1"/>
  <c r="N13" i="1"/>
  <c r="D15" i="2"/>
  <c r="H13" i="1"/>
  <c r="O15" i="2"/>
  <c r="F13" i="3" s="1"/>
  <c r="AF13" i="2" l="1"/>
  <c r="AH13" i="2" s="1"/>
  <c r="AI13" i="2" s="1"/>
  <c r="AJ13" i="2" s="1"/>
  <c r="I10" i="3"/>
  <c r="U10" i="3" s="1"/>
  <c r="R11" i="3"/>
  <c r="T11" i="3"/>
  <c r="O11" i="3"/>
  <c r="K16" i="2"/>
  <c r="M16" i="2" s="1"/>
  <c r="N16" i="2" s="1"/>
  <c r="P14" i="1"/>
  <c r="T14" i="1"/>
  <c r="R14" i="1"/>
  <c r="Y14" i="2"/>
  <c r="Z12" i="1"/>
  <c r="T14" i="2"/>
  <c r="U14" i="2" s="1"/>
  <c r="V14" i="2" s="1"/>
  <c r="G12" i="3" s="1"/>
  <c r="F15" i="2"/>
  <c r="G15" i="2" s="1"/>
  <c r="H15" i="2" s="1"/>
  <c r="E13" i="3" s="1"/>
  <c r="M13" i="3" s="1"/>
  <c r="N12" i="3" l="1"/>
  <c r="Q12" i="3"/>
  <c r="P10" i="3"/>
  <c r="V10" i="3"/>
  <c r="S10" i="3"/>
  <c r="AF14" i="2"/>
  <c r="I11" i="3"/>
  <c r="U11" i="3" s="1"/>
  <c r="O16" i="2"/>
  <c r="R15" i="2"/>
  <c r="X13" i="1"/>
  <c r="V13" i="1"/>
  <c r="AA14" i="2"/>
  <c r="AB14" i="2" s="1"/>
  <c r="J14" i="1"/>
  <c r="L14" i="1"/>
  <c r="N14" i="1"/>
  <c r="D16" i="2"/>
  <c r="H14" i="1"/>
  <c r="S11" i="3" l="1"/>
  <c r="V11" i="3"/>
  <c r="P11" i="3"/>
  <c r="K17" i="2"/>
  <c r="M17" i="2" s="1"/>
  <c r="F14" i="3"/>
  <c r="AH14" i="2"/>
  <c r="AI14" i="2" s="1"/>
  <c r="AJ14" i="2"/>
  <c r="R15" i="1"/>
  <c r="T15" i="1"/>
  <c r="P15" i="1"/>
  <c r="AC14" i="2"/>
  <c r="H12" i="3" s="1"/>
  <c r="T15" i="2"/>
  <c r="U15" i="2" s="1"/>
  <c r="F16" i="2"/>
  <c r="G16" i="2" s="1"/>
  <c r="AF15" i="2" l="1"/>
  <c r="I12" i="3"/>
  <c r="U12" i="3" s="1"/>
  <c r="N17" i="2"/>
  <c r="O17" i="2" s="1"/>
  <c r="F15" i="3" s="1"/>
  <c r="T12" i="3"/>
  <c r="O12" i="3"/>
  <c r="R12" i="3"/>
  <c r="H16" i="2"/>
  <c r="D17" i="2" s="1"/>
  <c r="V15" i="2"/>
  <c r="K18" i="2"/>
  <c r="M18" i="2" s="1"/>
  <c r="N18" i="2" s="1"/>
  <c r="O18" i="2" s="1"/>
  <c r="F16" i="3" s="1"/>
  <c r="R16" i="1"/>
  <c r="P16" i="1"/>
  <c r="T16" i="1"/>
  <c r="Y15" i="2"/>
  <c r="AA15" i="2" s="1"/>
  <c r="AB15" i="2" s="1"/>
  <c r="AC15" i="2" s="1"/>
  <c r="H13" i="3" s="1"/>
  <c r="Z13" i="1"/>
  <c r="O13" i="3" l="1"/>
  <c r="R13" i="3"/>
  <c r="S12" i="3"/>
  <c r="V12" i="3"/>
  <c r="P12" i="3"/>
  <c r="R16" i="2"/>
  <c r="T16" i="2" s="1"/>
  <c r="U16" i="2" s="1"/>
  <c r="V16" i="2" s="1"/>
  <c r="G14" i="3" s="1"/>
  <c r="G13" i="3"/>
  <c r="AH15" i="2"/>
  <c r="AI15" i="2" s="1"/>
  <c r="AJ15" i="2" s="1"/>
  <c r="H15" i="1"/>
  <c r="E14" i="3"/>
  <c r="M14" i="3" s="1"/>
  <c r="V14" i="1"/>
  <c r="X14" i="1"/>
  <c r="N15" i="1"/>
  <c r="L15" i="1"/>
  <c r="J15" i="1"/>
  <c r="Y16" i="2"/>
  <c r="Z14" i="1"/>
  <c r="R17" i="2"/>
  <c r="T17" i="2" s="1"/>
  <c r="U17" i="2" s="1"/>
  <c r="V17" i="2" s="1"/>
  <c r="G15" i="3" s="1"/>
  <c r="X15" i="1"/>
  <c r="V15" i="1"/>
  <c r="K19" i="2"/>
  <c r="M19" i="2" s="1"/>
  <c r="R17" i="1"/>
  <c r="P17" i="1"/>
  <c r="T17" i="1"/>
  <c r="F17" i="2"/>
  <c r="G17" i="2" s="1"/>
  <c r="AF16" i="2" l="1"/>
  <c r="I13" i="3"/>
  <c r="U13" i="3" s="1"/>
  <c r="N13" i="3"/>
  <c r="Q13" i="3"/>
  <c r="N14" i="3"/>
  <c r="Q14" i="3"/>
  <c r="Q15" i="3"/>
  <c r="T13" i="3"/>
  <c r="R18" i="2"/>
  <c r="V16" i="1"/>
  <c r="X16" i="1"/>
  <c r="AA16" i="2"/>
  <c r="AB16" i="2" s="1"/>
  <c r="H17" i="2"/>
  <c r="N19" i="2"/>
  <c r="O19" i="2" s="1"/>
  <c r="F17" i="3" s="1"/>
  <c r="V13" i="3" l="1"/>
  <c r="P13" i="3"/>
  <c r="S13" i="3"/>
  <c r="AH16" i="2"/>
  <c r="AI16" i="2" s="1"/>
  <c r="AJ16" i="2"/>
  <c r="H16" i="1"/>
  <c r="E15" i="3"/>
  <c r="AC16" i="2"/>
  <c r="K20" i="2"/>
  <c r="M20" i="2" s="1"/>
  <c r="N20" i="2" s="1"/>
  <c r="O20" i="2" s="1"/>
  <c r="F18" i="3" s="1"/>
  <c r="T18" i="1"/>
  <c r="R18" i="1"/>
  <c r="P18" i="1"/>
  <c r="D18" i="2"/>
  <c r="F18" i="2" s="1"/>
  <c r="G18" i="2" s="1"/>
  <c r="J16" i="1"/>
  <c r="L16" i="1"/>
  <c r="N16" i="1"/>
  <c r="T18" i="2"/>
  <c r="U18" i="2" s="1"/>
  <c r="V18" i="2" s="1"/>
  <c r="G16" i="3" s="1"/>
  <c r="Y17" i="2" l="1"/>
  <c r="AA17" i="2" s="1"/>
  <c r="AB17" i="2" s="1"/>
  <c r="AC17" i="2" s="1"/>
  <c r="H15" i="3" s="1"/>
  <c r="H14" i="3"/>
  <c r="M15" i="3"/>
  <c r="N15" i="3"/>
  <c r="AF17" i="2"/>
  <c r="AH17" i="2" s="1"/>
  <c r="AI17" i="2" s="1"/>
  <c r="AJ17" i="2" s="1"/>
  <c r="I14" i="3"/>
  <c r="U14" i="3" s="1"/>
  <c r="Q16" i="3"/>
  <c r="Z15" i="1"/>
  <c r="K21" i="2"/>
  <c r="M21" i="2" s="1"/>
  <c r="T19" i="1"/>
  <c r="P19" i="1"/>
  <c r="R19" i="1"/>
  <c r="R19" i="2"/>
  <c r="T19" i="2" s="1"/>
  <c r="U19" i="2" s="1"/>
  <c r="V19" i="2" s="1"/>
  <c r="G17" i="3" s="1"/>
  <c r="V17" i="1"/>
  <c r="X17" i="1"/>
  <c r="Y18" i="2"/>
  <c r="Z16" i="1"/>
  <c r="H18" i="2"/>
  <c r="E16" i="3" s="1"/>
  <c r="M16" i="3" s="1"/>
  <c r="N16" i="3" l="1"/>
  <c r="P14" i="3"/>
  <c r="S14" i="3"/>
  <c r="V14" i="3"/>
  <c r="AF18" i="2"/>
  <c r="I15" i="3"/>
  <c r="U15" i="3" s="1"/>
  <c r="R14" i="3"/>
  <c r="O14" i="3"/>
  <c r="T14" i="3"/>
  <c r="Q17" i="3"/>
  <c r="O15" i="3"/>
  <c r="T15" i="3"/>
  <c r="R15" i="3"/>
  <c r="AA18" i="2"/>
  <c r="AB18" i="2" s="1"/>
  <c r="AC18" i="2" s="1"/>
  <c r="H16" i="3" s="1"/>
  <c r="J17" i="1"/>
  <c r="N17" i="1"/>
  <c r="L17" i="1"/>
  <c r="R20" i="2"/>
  <c r="V18" i="1"/>
  <c r="X18" i="1"/>
  <c r="D19" i="2"/>
  <c r="F19" i="2" s="1"/>
  <c r="G19" i="2" s="1"/>
  <c r="H19" i="2" s="1"/>
  <c r="E17" i="3" s="1"/>
  <c r="M17" i="3" s="1"/>
  <c r="H17" i="1"/>
  <c r="N21" i="2"/>
  <c r="O21" i="2" s="1"/>
  <c r="F19" i="3" s="1"/>
  <c r="N17" i="3" l="1"/>
  <c r="S15" i="3"/>
  <c r="P15" i="3"/>
  <c r="V15" i="3"/>
  <c r="AH18" i="2"/>
  <c r="AI18" i="2"/>
  <c r="AJ18" i="2" s="1"/>
  <c r="O16" i="3"/>
  <c r="R16" i="3"/>
  <c r="T16" i="3"/>
  <c r="N18" i="1"/>
  <c r="J18" i="1"/>
  <c r="L18" i="1"/>
  <c r="K22" i="2"/>
  <c r="M22" i="2" s="1"/>
  <c r="N22" i="2" s="1"/>
  <c r="O22" i="2" s="1"/>
  <c r="F20" i="3" s="1"/>
  <c r="T20" i="1"/>
  <c r="P20" i="1"/>
  <c r="R20" i="1"/>
  <c r="Y19" i="2"/>
  <c r="Z17" i="1"/>
  <c r="T20" i="2"/>
  <c r="U20" i="2" s="1"/>
  <c r="V20" i="2" s="1"/>
  <c r="G18" i="3" s="1"/>
  <c r="D20" i="2"/>
  <c r="H18" i="1"/>
  <c r="AF19" i="2" l="1"/>
  <c r="AH19" i="2" s="1"/>
  <c r="AI19" i="2" s="1"/>
  <c r="AJ19" i="2" s="1"/>
  <c r="I16" i="3"/>
  <c r="U16" i="3" s="1"/>
  <c r="N18" i="3"/>
  <c r="Q18" i="3"/>
  <c r="R21" i="2"/>
  <c r="T21" i="2" s="1"/>
  <c r="U21" i="2" s="1"/>
  <c r="V21" i="2" s="1"/>
  <c r="G19" i="3" s="1"/>
  <c r="V19" i="1"/>
  <c r="X19" i="1"/>
  <c r="K23" i="2"/>
  <c r="M23" i="2" s="1"/>
  <c r="N23" i="2" s="1"/>
  <c r="T21" i="1"/>
  <c r="R21" i="1"/>
  <c r="P21" i="1"/>
  <c r="AA19" i="2"/>
  <c r="AB19" i="2" s="1"/>
  <c r="AC19" i="2" s="1"/>
  <c r="H17" i="3" s="1"/>
  <c r="F20" i="2"/>
  <c r="G20" i="2" s="1"/>
  <c r="H20" i="2" s="1"/>
  <c r="E18" i="3" s="1"/>
  <c r="M18" i="3" s="1"/>
  <c r="P16" i="3" l="1"/>
  <c r="S16" i="3"/>
  <c r="V16" i="3"/>
  <c r="Q19" i="3"/>
  <c r="R17" i="3"/>
  <c r="T17" i="3"/>
  <c r="O17" i="3"/>
  <c r="AF20" i="2"/>
  <c r="I17" i="3"/>
  <c r="U17" i="3" s="1"/>
  <c r="J19" i="1"/>
  <c r="L19" i="1"/>
  <c r="N19" i="1"/>
  <c r="Y20" i="2"/>
  <c r="AA20" i="2" s="1"/>
  <c r="AB20" i="2" s="1"/>
  <c r="AC20" i="2" s="1"/>
  <c r="H18" i="3" s="1"/>
  <c r="Z18" i="1"/>
  <c r="R22" i="2"/>
  <c r="V20" i="1"/>
  <c r="X20" i="1"/>
  <c r="D21" i="2"/>
  <c r="H19" i="1"/>
  <c r="O23" i="2"/>
  <c r="F21" i="3" s="1"/>
  <c r="AH20" i="2" l="1"/>
  <c r="AI20" i="2" s="1"/>
  <c r="T18" i="3"/>
  <c r="O18" i="3"/>
  <c r="R18" i="3"/>
  <c r="S17" i="3"/>
  <c r="V17" i="3"/>
  <c r="P17" i="3"/>
  <c r="K24" i="2"/>
  <c r="M24" i="2" s="1"/>
  <c r="N24" i="2" s="1"/>
  <c r="O24" i="2" s="1"/>
  <c r="F22" i="3" s="1"/>
  <c r="T22" i="1"/>
  <c r="R22" i="1"/>
  <c r="P22" i="1"/>
  <c r="T22" i="2"/>
  <c r="U22" i="2" s="1"/>
  <c r="V22" i="2" s="1"/>
  <c r="G20" i="3" s="1"/>
  <c r="Y21" i="2"/>
  <c r="Z19" i="1"/>
  <c r="F21" i="2"/>
  <c r="G21" i="2" s="1"/>
  <c r="H21" i="2" s="1"/>
  <c r="E19" i="3" s="1"/>
  <c r="Q20" i="3" l="1"/>
  <c r="M19" i="3"/>
  <c r="N19" i="3"/>
  <c r="AJ20" i="2"/>
  <c r="R23" i="2"/>
  <c r="X21" i="1"/>
  <c r="V21" i="1"/>
  <c r="J20" i="1"/>
  <c r="L20" i="1"/>
  <c r="N20" i="1"/>
  <c r="AA21" i="2"/>
  <c r="AB21" i="2" s="1"/>
  <c r="K25" i="2"/>
  <c r="M25" i="2" s="1"/>
  <c r="R23" i="1"/>
  <c r="T23" i="1"/>
  <c r="P23" i="1"/>
  <c r="D22" i="2"/>
  <c r="H20" i="1"/>
  <c r="AF21" i="2" l="1"/>
  <c r="AH21" i="2" s="1"/>
  <c r="AI21" i="2" s="1"/>
  <c r="AJ21" i="2" s="1"/>
  <c r="I18" i="3"/>
  <c r="U18" i="3" s="1"/>
  <c r="N25" i="2"/>
  <c r="O25" i="2" s="1"/>
  <c r="F23" i="3" s="1"/>
  <c r="AC21" i="2"/>
  <c r="H19" i="3" s="1"/>
  <c r="T23" i="2"/>
  <c r="U23" i="2" s="1"/>
  <c r="V23" i="2" s="1"/>
  <c r="G21" i="3" s="1"/>
  <c r="F22" i="2"/>
  <c r="G22" i="2" s="1"/>
  <c r="H22" i="2" s="1"/>
  <c r="E20" i="3" s="1"/>
  <c r="Q21" i="3" l="1"/>
  <c r="S18" i="3"/>
  <c r="V18" i="3"/>
  <c r="P18" i="3"/>
  <c r="M20" i="3"/>
  <c r="N20" i="3"/>
  <c r="O19" i="3"/>
  <c r="T19" i="3"/>
  <c r="R19" i="3"/>
  <c r="AF22" i="2"/>
  <c r="I19" i="3"/>
  <c r="U19" i="3" s="1"/>
  <c r="Y22" i="2"/>
  <c r="AA22" i="2" s="1"/>
  <c r="AB22" i="2" s="1"/>
  <c r="AC22" i="2" s="1"/>
  <c r="H20" i="3" s="1"/>
  <c r="Z20" i="1"/>
  <c r="J21" i="1"/>
  <c r="L21" i="1"/>
  <c r="N21" i="1"/>
  <c r="R24" i="2"/>
  <c r="V22" i="1"/>
  <c r="X22" i="1"/>
  <c r="K26" i="2"/>
  <c r="M26" i="2" s="1"/>
  <c r="N26" i="2" s="1"/>
  <c r="O26" i="2" s="1"/>
  <c r="F24" i="3" s="1"/>
  <c r="T24" i="1"/>
  <c r="R24" i="1"/>
  <c r="P24" i="1"/>
  <c r="D23" i="2"/>
  <c r="H21" i="1"/>
  <c r="R20" i="3" l="1"/>
  <c r="O20" i="3"/>
  <c r="T20" i="3"/>
  <c r="V19" i="3"/>
  <c r="P19" i="3"/>
  <c r="S19" i="3"/>
  <c r="AH22" i="2"/>
  <c r="AI22" i="2" s="1"/>
  <c r="AJ22" i="2" s="1"/>
  <c r="K27" i="2"/>
  <c r="M27" i="2" s="1"/>
  <c r="N27" i="2" s="1"/>
  <c r="P25" i="1"/>
  <c r="T25" i="1"/>
  <c r="R25" i="1"/>
  <c r="T24" i="2"/>
  <c r="U24" i="2" s="1"/>
  <c r="V24" i="2" s="1"/>
  <c r="G22" i="3" s="1"/>
  <c r="Y23" i="2"/>
  <c r="Z21" i="1"/>
  <c r="F23" i="2"/>
  <c r="G23" i="2" s="1"/>
  <c r="H23" i="2" s="1"/>
  <c r="E21" i="3" s="1"/>
  <c r="AF23" i="2" l="1"/>
  <c r="I20" i="3"/>
  <c r="U20" i="3" s="1"/>
  <c r="M21" i="3"/>
  <c r="N21" i="3"/>
  <c r="Q22" i="3"/>
  <c r="O27" i="2"/>
  <c r="R26" i="1"/>
  <c r="R25" i="2"/>
  <c r="V23" i="1"/>
  <c r="X23" i="1"/>
  <c r="N22" i="1"/>
  <c r="L22" i="1"/>
  <c r="J22" i="1"/>
  <c r="AA23" i="2"/>
  <c r="AB23" i="2" s="1"/>
  <c r="AC23" i="2" s="1"/>
  <c r="H21" i="3" s="1"/>
  <c r="D24" i="2"/>
  <c r="H22" i="1"/>
  <c r="O21" i="3" l="1"/>
  <c r="T21" i="3"/>
  <c r="R21" i="3"/>
  <c r="K28" i="2"/>
  <c r="M28" i="2" s="1"/>
  <c r="F25" i="3"/>
  <c r="P20" i="3"/>
  <c r="S20" i="3"/>
  <c r="V20" i="3"/>
  <c r="AH23" i="2"/>
  <c r="AI23" i="2"/>
  <c r="AJ23" i="2" s="1"/>
  <c r="T26" i="1"/>
  <c r="P26" i="1"/>
  <c r="Y24" i="2"/>
  <c r="AA24" i="2" s="1"/>
  <c r="AB24" i="2" s="1"/>
  <c r="AC24" i="2" s="1"/>
  <c r="H22" i="3" s="1"/>
  <c r="Z22" i="1"/>
  <c r="T25" i="2"/>
  <c r="U25" i="2" s="1"/>
  <c r="V25" i="2" s="1"/>
  <c r="G23" i="3" s="1"/>
  <c r="F24" i="2"/>
  <c r="G24" i="2" s="1"/>
  <c r="H24" i="2" s="1"/>
  <c r="E22" i="3" s="1"/>
  <c r="AF24" i="2" l="1"/>
  <c r="I21" i="3"/>
  <c r="U21" i="3" s="1"/>
  <c r="Q23" i="3"/>
  <c r="O22" i="3"/>
  <c r="R22" i="3"/>
  <c r="T22" i="3"/>
  <c r="N28" i="2"/>
  <c r="O28" i="2" s="1"/>
  <c r="M22" i="3"/>
  <c r="N22" i="3"/>
  <c r="R26" i="2"/>
  <c r="T26" i="2" s="1"/>
  <c r="U26" i="2" s="1"/>
  <c r="V26" i="2" s="1"/>
  <c r="G24" i="3" s="1"/>
  <c r="X24" i="1"/>
  <c r="V24" i="1"/>
  <c r="N23" i="1"/>
  <c r="L23" i="1"/>
  <c r="J23" i="1"/>
  <c r="Y25" i="2"/>
  <c r="Z23" i="1"/>
  <c r="D25" i="2"/>
  <c r="H23" i="1"/>
  <c r="R27" i="1" l="1"/>
  <c r="P27" i="1"/>
  <c r="T27" i="1"/>
  <c r="Q24" i="3"/>
  <c r="K29" i="2"/>
  <c r="F26" i="3"/>
  <c r="S21" i="3"/>
  <c r="P21" i="3"/>
  <c r="V21" i="3"/>
  <c r="AH24" i="2"/>
  <c r="AI24" i="2" s="1"/>
  <c r="AA25" i="2"/>
  <c r="AB25" i="2" s="1"/>
  <c r="R27" i="2"/>
  <c r="T27" i="2" s="1"/>
  <c r="U27" i="2" s="1"/>
  <c r="V27" i="2" s="1"/>
  <c r="G25" i="3" s="1"/>
  <c r="X25" i="1"/>
  <c r="V25" i="1"/>
  <c r="F25" i="2"/>
  <c r="G25" i="2" s="1"/>
  <c r="AJ24" i="2" l="1"/>
  <c r="AF25" i="2"/>
  <c r="AH25" i="2" s="1"/>
  <c r="AI25" i="2" s="1"/>
  <c r="AJ25" i="2" s="1"/>
  <c r="I22" i="3"/>
  <c r="U22" i="3" s="1"/>
  <c r="Q25" i="3"/>
  <c r="M29" i="2"/>
  <c r="N29" i="2"/>
  <c r="O29" i="2" s="1"/>
  <c r="R28" i="2"/>
  <c r="X26" i="1"/>
  <c r="V26" i="1"/>
  <c r="AC25" i="2"/>
  <c r="H23" i="3" s="1"/>
  <c r="H25" i="2"/>
  <c r="E23" i="3" s="1"/>
  <c r="R28" i="1" l="1"/>
  <c r="T28" i="1"/>
  <c r="P28" i="1"/>
  <c r="R23" i="3"/>
  <c r="T23" i="3"/>
  <c r="O23" i="3"/>
  <c r="F27" i="3"/>
  <c r="K30" i="2"/>
  <c r="M30" i="2" s="1"/>
  <c r="N30" i="2" s="1"/>
  <c r="O30" i="2" s="1"/>
  <c r="M23" i="3"/>
  <c r="N23" i="3"/>
  <c r="V22" i="3"/>
  <c r="P22" i="3"/>
  <c r="S22" i="3"/>
  <c r="AF26" i="2"/>
  <c r="I23" i="3"/>
  <c r="U23" i="3" s="1"/>
  <c r="L24" i="1"/>
  <c r="N24" i="1"/>
  <c r="J24" i="1"/>
  <c r="Y26" i="2"/>
  <c r="Z24" i="1"/>
  <c r="T28" i="2"/>
  <c r="U28" i="2" s="1"/>
  <c r="V28" i="2" s="1"/>
  <c r="G26" i="3" s="1"/>
  <c r="D26" i="2"/>
  <c r="H24" i="1"/>
  <c r="P29" i="1" l="1"/>
  <c r="T29" i="1"/>
  <c r="R29" i="1"/>
  <c r="AH26" i="2"/>
  <c r="AI26" i="2"/>
  <c r="AJ26" i="2" s="1"/>
  <c r="Q26" i="3"/>
  <c r="F28" i="3"/>
  <c r="K31" i="2"/>
  <c r="S23" i="3"/>
  <c r="V23" i="3"/>
  <c r="P23" i="3"/>
  <c r="R29" i="2"/>
  <c r="X27" i="1"/>
  <c r="V27" i="1"/>
  <c r="AA26" i="2"/>
  <c r="AB26" i="2" s="1"/>
  <c r="AC26" i="2" s="1"/>
  <c r="H24" i="3" s="1"/>
  <c r="F26" i="2"/>
  <c r="G26" i="2" s="1"/>
  <c r="H26" i="2" s="1"/>
  <c r="E24" i="3" s="1"/>
  <c r="M24" i="3" l="1"/>
  <c r="N24" i="3"/>
  <c r="T24" i="3"/>
  <c r="O24" i="3"/>
  <c r="R24" i="3"/>
  <c r="M31" i="2"/>
  <c r="N31" i="2" s="1"/>
  <c r="O31" i="2" s="1"/>
  <c r="AF27" i="2"/>
  <c r="AH27" i="2" s="1"/>
  <c r="AI27" i="2" s="1"/>
  <c r="AJ27" i="2" s="1"/>
  <c r="I24" i="3"/>
  <c r="U24" i="3" s="1"/>
  <c r="Y27" i="2"/>
  <c r="Z25" i="1"/>
  <c r="L25" i="1"/>
  <c r="N25" i="1"/>
  <c r="J25" i="1"/>
  <c r="T29" i="2"/>
  <c r="U29" i="2" s="1"/>
  <c r="V29" i="2" s="1"/>
  <c r="G27" i="3" s="1"/>
  <c r="D27" i="2"/>
  <c r="F27" i="2" s="1"/>
  <c r="G27" i="2" s="1"/>
  <c r="H27" i="2" s="1"/>
  <c r="E25" i="3" s="1"/>
  <c r="H25" i="1"/>
  <c r="R30" i="1" l="1"/>
  <c r="P30" i="1"/>
  <c r="T30" i="1"/>
  <c r="F29" i="3"/>
  <c r="K32" i="2"/>
  <c r="S24" i="3"/>
  <c r="V24" i="3"/>
  <c r="P24" i="3"/>
  <c r="M25" i="3"/>
  <c r="N25" i="3"/>
  <c r="AF28" i="2"/>
  <c r="I25" i="3"/>
  <c r="U25" i="3" s="1"/>
  <c r="Q27" i="3"/>
  <c r="R30" i="2"/>
  <c r="V28" i="1"/>
  <c r="X28" i="1"/>
  <c r="J26" i="1"/>
  <c r="L26" i="1"/>
  <c r="N26" i="1"/>
  <c r="AA27" i="2"/>
  <c r="AB27" i="2" s="1"/>
  <c r="AC27" i="2" s="1"/>
  <c r="H25" i="3" s="1"/>
  <c r="D28" i="2"/>
  <c r="H26" i="1"/>
  <c r="O25" i="3" l="1"/>
  <c r="R25" i="3"/>
  <c r="T25" i="3"/>
  <c r="V25" i="3"/>
  <c r="P25" i="3"/>
  <c r="S25" i="3"/>
  <c r="M32" i="2"/>
  <c r="N32" i="2" s="1"/>
  <c r="O32" i="2"/>
  <c r="AH28" i="2"/>
  <c r="AI28" i="2" s="1"/>
  <c r="AJ28" i="2" s="1"/>
  <c r="Y28" i="2"/>
  <c r="AA28" i="2" s="1"/>
  <c r="AB28" i="2" s="1"/>
  <c r="AC28" i="2" s="1"/>
  <c r="H26" i="3" s="1"/>
  <c r="Z26" i="1"/>
  <c r="T30" i="2"/>
  <c r="U30" i="2" s="1"/>
  <c r="V30" i="2" s="1"/>
  <c r="G28" i="3" s="1"/>
  <c r="F28" i="2"/>
  <c r="G28" i="2" s="1"/>
  <c r="H28" i="2" s="1"/>
  <c r="E26" i="3" s="1"/>
  <c r="T31" i="1" l="1"/>
  <c r="P31" i="1"/>
  <c r="R31" i="1"/>
  <c r="AF29" i="2"/>
  <c r="AH29" i="2" s="1"/>
  <c r="AI29" i="2" s="1"/>
  <c r="AJ29" i="2" s="1"/>
  <c r="I26" i="3"/>
  <c r="U26" i="3" s="1"/>
  <c r="M26" i="3"/>
  <c r="N26" i="3"/>
  <c r="F30" i="3"/>
  <c r="K33" i="2"/>
  <c r="M33" i="2" s="1"/>
  <c r="N33" i="2" s="1"/>
  <c r="O33" i="2" s="1"/>
  <c r="Q28" i="3"/>
  <c r="R26" i="3"/>
  <c r="O26" i="3"/>
  <c r="T26" i="3"/>
  <c r="R31" i="2"/>
  <c r="T31" i="2" s="1"/>
  <c r="U31" i="2" s="1"/>
  <c r="V31" i="2" s="1"/>
  <c r="G29" i="3" s="1"/>
  <c r="V29" i="1"/>
  <c r="X29" i="1"/>
  <c r="L27" i="1"/>
  <c r="J27" i="1"/>
  <c r="N27" i="1"/>
  <c r="Y29" i="2"/>
  <c r="Z27" i="1"/>
  <c r="D29" i="2"/>
  <c r="F29" i="2" s="1"/>
  <c r="G29" i="2" s="1"/>
  <c r="H29" i="2" s="1"/>
  <c r="E27" i="3" s="1"/>
  <c r="H27" i="1"/>
  <c r="P32" i="1" l="1"/>
  <c r="R32" i="1"/>
  <c r="T32" i="1"/>
  <c r="Q29" i="3"/>
  <c r="F31" i="3"/>
  <c r="K34" i="2"/>
  <c r="M34" i="2" s="1"/>
  <c r="N34" i="2" s="1"/>
  <c r="O34" i="2" s="1"/>
  <c r="M27" i="3"/>
  <c r="N27" i="3"/>
  <c r="P26" i="3"/>
  <c r="S26" i="3"/>
  <c r="V26" i="3"/>
  <c r="AF30" i="2"/>
  <c r="AH30" i="2" s="1"/>
  <c r="AI30" i="2" s="1"/>
  <c r="AJ30" i="2" s="1"/>
  <c r="I27" i="3"/>
  <c r="U27" i="3" s="1"/>
  <c r="AA29" i="2"/>
  <c r="AB29" i="2" s="1"/>
  <c r="AC29" i="2" s="1"/>
  <c r="H27" i="3" s="1"/>
  <c r="N28" i="1"/>
  <c r="J28" i="1"/>
  <c r="L28" i="1"/>
  <c r="R32" i="2"/>
  <c r="V30" i="1"/>
  <c r="X30" i="1"/>
  <c r="D30" i="2"/>
  <c r="H28" i="1"/>
  <c r="P33" i="1" l="1"/>
  <c r="T33" i="1"/>
  <c r="R33" i="1"/>
  <c r="AF31" i="2"/>
  <c r="AH31" i="2" s="1"/>
  <c r="AI31" i="2" s="1"/>
  <c r="AJ31" i="2" s="1"/>
  <c r="I28" i="3"/>
  <c r="U28" i="3" s="1"/>
  <c r="R27" i="3"/>
  <c r="O27" i="3"/>
  <c r="T27" i="3"/>
  <c r="F32" i="3"/>
  <c r="K35" i="2"/>
  <c r="S27" i="3"/>
  <c r="P27" i="3"/>
  <c r="V27" i="3"/>
  <c r="T32" i="2"/>
  <c r="U32" i="2" s="1"/>
  <c r="V32" i="2" s="1"/>
  <c r="G30" i="3" s="1"/>
  <c r="Y30" i="2"/>
  <c r="AA30" i="2" s="1"/>
  <c r="AB30" i="2" s="1"/>
  <c r="AC30" i="2" s="1"/>
  <c r="H28" i="3" s="1"/>
  <c r="Z28" i="1"/>
  <c r="F30" i="2"/>
  <c r="G30" i="2" s="1"/>
  <c r="H30" i="2" s="1"/>
  <c r="E28" i="3" s="1"/>
  <c r="M28" i="3" l="1"/>
  <c r="N28" i="3"/>
  <c r="M35" i="2"/>
  <c r="N35" i="2"/>
  <c r="O35" i="2" s="1"/>
  <c r="O28" i="3"/>
  <c r="R28" i="3"/>
  <c r="T28" i="3"/>
  <c r="AF32" i="2"/>
  <c r="I29" i="3"/>
  <c r="U29" i="3" s="1"/>
  <c r="P28" i="3"/>
  <c r="S28" i="3"/>
  <c r="V28" i="3"/>
  <c r="Q30" i="3"/>
  <c r="N29" i="1"/>
  <c r="J29" i="1"/>
  <c r="L29" i="1"/>
  <c r="Y31" i="2"/>
  <c r="Z29" i="1"/>
  <c r="R33" i="2"/>
  <c r="X31" i="1"/>
  <c r="V31" i="1"/>
  <c r="D31" i="2"/>
  <c r="H29" i="1"/>
  <c r="P34" i="1" l="1"/>
  <c r="T34" i="1"/>
  <c r="R34" i="1"/>
  <c r="S29" i="3"/>
  <c r="AH32" i="2"/>
  <c r="AI32" i="2" s="1"/>
  <c r="AJ32" i="2" s="1"/>
  <c r="F33" i="3"/>
  <c r="K36" i="2"/>
  <c r="M36" i="2" s="1"/>
  <c r="N36" i="2" s="1"/>
  <c r="O36" i="2" s="1"/>
  <c r="T33" i="2"/>
  <c r="U33" i="2" s="1"/>
  <c r="V33" i="2" s="1"/>
  <c r="G31" i="3" s="1"/>
  <c r="AA31" i="2"/>
  <c r="AB31" i="2" s="1"/>
  <c r="AC31" i="2" s="1"/>
  <c r="H29" i="3" s="1"/>
  <c r="F31" i="2"/>
  <c r="G31" i="2" s="1"/>
  <c r="H31" i="2" s="1"/>
  <c r="E29" i="3" s="1"/>
  <c r="T35" i="1" l="1"/>
  <c r="R35" i="1"/>
  <c r="P35" i="1"/>
  <c r="AF33" i="2"/>
  <c r="AH33" i="2" s="1"/>
  <c r="AI33" i="2" s="1"/>
  <c r="AJ33" i="2" s="1"/>
  <c r="I30" i="3"/>
  <c r="U30" i="3" s="1"/>
  <c r="Q31" i="3"/>
  <c r="M29" i="3"/>
  <c r="N29" i="3"/>
  <c r="V29" i="3"/>
  <c r="P29" i="3"/>
  <c r="R29" i="3"/>
  <c r="T29" i="3"/>
  <c r="O29" i="3"/>
  <c r="F34" i="3"/>
  <c r="K37" i="2"/>
  <c r="N30" i="1"/>
  <c r="J30" i="1"/>
  <c r="L30" i="1"/>
  <c r="R34" i="2"/>
  <c r="X32" i="1"/>
  <c r="V32" i="1"/>
  <c r="Y32" i="2"/>
  <c r="AA32" i="2" s="1"/>
  <c r="AB32" i="2" s="1"/>
  <c r="AC32" i="2" s="1"/>
  <c r="H30" i="3" s="1"/>
  <c r="Z30" i="1"/>
  <c r="D32" i="2"/>
  <c r="H30" i="1"/>
  <c r="M37" i="2" l="1"/>
  <c r="N37" i="2" s="1"/>
  <c r="S30" i="3"/>
  <c r="V30" i="3"/>
  <c r="T30" i="3"/>
  <c r="R30" i="3"/>
  <c r="AF34" i="2"/>
  <c r="I31" i="3"/>
  <c r="U31" i="3" s="1"/>
  <c r="Y33" i="2"/>
  <c r="Z31" i="1"/>
  <c r="T34" i="2"/>
  <c r="U34" i="2" s="1"/>
  <c r="V34" i="2" s="1"/>
  <c r="G32" i="3" s="1"/>
  <c r="F32" i="2"/>
  <c r="G32" i="2" s="1"/>
  <c r="H32" i="2" s="1"/>
  <c r="E30" i="3" s="1"/>
  <c r="S31" i="3" l="1"/>
  <c r="M30" i="3"/>
  <c r="N30" i="3"/>
  <c r="O37" i="2"/>
  <c r="AH34" i="2"/>
  <c r="AI34" i="2"/>
  <c r="AJ34" i="2" s="1"/>
  <c r="O30" i="3"/>
  <c r="P30" i="3"/>
  <c r="Q32" i="3"/>
  <c r="L31" i="1"/>
  <c r="N31" i="1"/>
  <c r="J31" i="1"/>
  <c r="R35" i="2"/>
  <c r="T35" i="2" s="1"/>
  <c r="U35" i="2" s="1"/>
  <c r="V35" i="2" s="1"/>
  <c r="G33" i="3" s="1"/>
  <c r="V33" i="1"/>
  <c r="X33" i="1"/>
  <c r="AA33" i="2"/>
  <c r="AB33" i="2" s="1"/>
  <c r="D33" i="2"/>
  <c r="H31" i="1"/>
  <c r="R36" i="1" l="1"/>
  <c r="P36" i="1"/>
  <c r="T36" i="1"/>
  <c r="AF35" i="2"/>
  <c r="AH35" i="2" s="1"/>
  <c r="AI35" i="2" s="1"/>
  <c r="AJ35" i="2" s="1"/>
  <c r="I32" i="3"/>
  <c r="U32" i="3" s="1"/>
  <c r="F35" i="3"/>
  <c r="K38" i="2"/>
  <c r="Q33" i="3"/>
  <c r="AC33" i="2"/>
  <c r="H31" i="3" s="1"/>
  <c r="R36" i="2"/>
  <c r="V34" i="1"/>
  <c r="X34" i="1"/>
  <c r="F33" i="2"/>
  <c r="G33" i="2" s="1"/>
  <c r="H33" i="2" s="1"/>
  <c r="E31" i="3" s="1"/>
  <c r="O31" i="3" l="1"/>
  <c r="T31" i="3"/>
  <c r="R31" i="3"/>
  <c r="V31" i="3"/>
  <c r="M38" i="2"/>
  <c r="N38" i="2" s="1"/>
  <c r="O38" i="2"/>
  <c r="M31" i="3"/>
  <c r="N31" i="3"/>
  <c r="P31" i="3"/>
  <c r="S32" i="3"/>
  <c r="AF36" i="2"/>
  <c r="I33" i="3"/>
  <c r="U33" i="3" s="1"/>
  <c r="J32" i="1"/>
  <c r="N32" i="1"/>
  <c r="L32" i="1"/>
  <c r="T36" i="2"/>
  <c r="U36" i="2" s="1"/>
  <c r="V36" i="2" s="1"/>
  <c r="G34" i="3" s="1"/>
  <c r="Y34" i="2"/>
  <c r="AA34" i="2" s="1"/>
  <c r="AB34" i="2" s="1"/>
  <c r="AC34" i="2" s="1"/>
  <c r="H32" i="3" s="1"/>
  <c r="Z32" i="1"/>
  <c r="D34" i="2"/>
  <c r="H32" i="1"/>
  <c r="P37" i="1" l="1"/>
  <c r="R37" i="1"/>
  <c r="T37" i="1"/>
  <c r="S33" i="3"/>
  <c r="R32" i="3"/>
  <c r="T32" i="3"/>
  <c r="AH36" i="2"/>
  <c r="AI36" i="2" s="1"/>
  <c r="AJ36" i="2"/>
  <c r="V32" i="3"/>
  <c r="F36" i="3"/>
  <c r="K39" i="2"/>
  <c r="Q34" i="3"/>
  <c r="R37" i="2"/>
  <c r="V35" i="1"/>
  <c r="X35" i="1"/>
  <c r="Y35" i="2"/>
  <c r="Z33" i="1"/>
  <c r="F34" i="2"/>
  <c r="G34" i="2" s="1"/>
  <c r="AF37" i="2" l="1"/>
  <c r="I34" i="3"/>
  <c r="U34" i="3" s="1"/>
  <c r="M39" i="2"/>
  <c r="N39" i="2" s="1"/>
  <c r="O39" i="2" s="1"/>
  <c r="AA35" i="2"/>
  <c r="AB35" i="2" s="1"/>
  <c r="AC35" i="2" s="1"/>
  <c r="H33" i="3" s="1"/>
  <c r="T37" i="2"/>
  <c r="U37" i="2" s="1"/>
  <c r="H34" i="2"/>
  <c r="E32" i="3" s="1"/>
  <c r="P38" i="1" l="1"/>
  <c r="R38" i="1"/>
  <c r="T38" i="1"/>
  <c r="F37" i="3"/>
  <c r="K40" i="2"/>
  <c r="M40" i="2" s="1"/>
  <c r="N40" i="2" s="1"/>
  <c r="O40" i="2" s="1"/>
  <c r="M32" i="3"/>
  <c r="N32" i="3"/>
  <c r="P32" i="3"/>
  <c r="O32" i="3"/>
  <c r="R33" i="3"/>
  <c r="T33" i="3"/>
  <c r="V33" i="3"/>
  <c r="S34" i="3"/>
  <c r="AH37" i="2"/>
  <c r="AI37" i="2" s="1"/>
  <c r="AJ37" i="2"/>
  <c r="V37" i="2"/>
  <c r="J33" i="1"/>
  <c r="L33" i="1"/>
  <c r="N33" i="1"/>
  <c r="Y36" i="2"/>
  <c r="Z34" i="1"/>
  <c r="D35" i="2"/>
  <c r="H33" i="1"/>
  <c r="R39" i="1" l="1"/>
  <c r="T39" i="1"/>
  <c r="P39" i="1"/>
  <c r="AF38" i="2"/>
  <c r="I35" i="3"/>
  <c r="R38" i="2"/>
  <c r="T38" i="2" s="1"/>
  <c r="U38" i="2" s="1"/>
  <c r="V38" i="2" s="1"/>
  <c r="G36" i="3" s="1"/>
  <c r="G35" i="3"/>
  <c r="K41" i="2"/>
  <c r="M41" i="2" s="1"/>
  <c r="N41" i="2" s="1"/>
  <c r="O41" i="2" s="1"/>
  <c r="F38" i="3"/>
  <c r="V36" i="1"/>
  <c r="X36" i="1"/>
  <c r="AA36" i="2"/>
  <c r="AB36" i="2" s="1"/>
  <c r="AC36" i="2" s="1"/>
  <c r="H34" i="3" s="1"/>
  <c r="F35" i="2"/>
  <c r="G35" i="2" s="1"/>
  <c r="U35" i="3" l="1"/>
  <c r="X37" i="1"/>
  <c r="R40" i="1"/>
  <c r="P40" i="1"/>
  <c r="T40" i="1"/>
  <c r="V37" i="1"/>
  <c r="F39" i="3"/>
  <c r="K42" i="2"/>
  <c r="Q35" i="3"/>
  <c r="Q36" i="3"/>
  <c r="R39" i="2"/>
  <c r="T39" i="2" s="1"/>
  <c r="U39" i="2" s="1"/>
  <c r="S35" i="3"/>
  <c r="R34" i="3"/>
  <c r="T34" i="3"/>
  <c r="V34" i="3"/>
  <c r="AH38" i="2"/>
  <c r="AI38" i="2" s="1"/>
  <c r="Y37" i="2"/>
  <c r="Z35" i="1"/>
  <c r="H35" i="2"/>
  <c r="AJ38" i="2" l="1"/>
  <c r="AF39" i="2"/>
  <c r="I36" i="3"/>
  <c r="U36" i="3" s="1"/>
  <c r="M42" i="2"/>
  <c r="N42" i="2"/>
  <c r="O42" i="2" s="1"/>
  <c r="H34" i="1"/>
  <c r="E33" i="3"/>
  <c r="V39" i="2"/>
  <c r="X38" i="1" s="1"/>
  <c r="D36" i="2"/>
  <c r="F36" i="2" s="1"/>
  <c r="G36" i="2" s="1"/>
  <c r="H36" i="2" s="1"/>
  <c r="E34" i="3" s="1"/>
  <c r="N34" i="1"/>
  <c r="J34" i="1"/>
  <c r="L34" i="1"/>
  <c r="AA37" i="2"/>
  <c r="AB37" i="2" s="1"/>
  <c r="AC37" i="2" s="1"/>
  <c r="H35" i="3" s="1"/>
  <c r="R41" i="1" l="1"/>
  <c r="P41" i="1"/>
  <c r="T41" i="1"/>
  <c r="V38" i="1"/>
  <c r="M34" i="3"/>
  <c r="N34" i="3"/>
  <c r="P34" i="3"/>
  <c r="O34" i="3"/>
  <c r="F40" i="3"/>
  <c r="K43" i="2"/>
  <c r="S36" i="3"/>
  <c r="R40" i="2"/>
  <c r="T40" i="2" s="1"/>
  <c r="U40" i="2" s="1"/>
  <c r="V40" i="2" s="1"/>
  <c r="G38" i="3" s="1"/>
  <c r="G37" i="3"/>
  <c r="M33" i="3"/>
  <c r="N33" i="3"/>
  <c r="P33" i="3"/>
  <c r="O33" i="3"/>
  <c r="R35" i="3"/>
  <c r="T35" i="3"/>
  <c r="V35" i="3"/>
  <c r="AH39" i="2"/>
  <c r="AI39" i="2" s="1"/>
  <c r="AJ39" i="2"/>
  <c r="N35" i="1"/>
  <c r="J35" i="1"/>
  <c r="L35" i="1"/>
  <c r="Y38" i="2"/>
  <c r="Z36" i="1"/>
  <c r="D37" i="2"/>
  <c r="H35" i="1"/>
  <c r="V39" i="1" l="1"/>
  <c r="X39" i="1"/>
  <c r="AF40" i="2"/>
  <c r="I37" i="3"/>
  <c r="U37" i="3" s="1"/>
  <c r="Q37" i="3"/>
  <c r="Q38" i="3"/>
  <c r="M43" i="2"/>
  <c r="N43" i="2"/>
  <c r="O43" i="2" s="1"/>
  <c r="R41" i="2"/>
  <c r="T41" i="2"/>
  <c r="U41" i="2" s="1"/>
  <c r="AA38" i="2"/>
  <c r="AB38" i="2" s="1"/>
  <c r="AC38" i="2" s="1"/>
  <c r="H36" i="3" s="1"/>
  <c r="F37" i="2"/>
  <c r="G37" i="2" s="1"/>
  <c r="F41" i="3" l="1"/>
  <c r="T42" i="1"/>
  <c r="R42" i="1"/>
  <c r="P42" i="1"/>
  <c r="T36" i="3"/>
  <c r="R36" i="3"/>
  <c r="V36" i="3"/>
  <c r="V37" i="3"/>
  <c r="S37" i="3"/>
  <c r="AH40" i="2"/>
  <c r="AI40" i="2" s="1"/>
  <c r="AJ40" i="2" s="1"/>
  <c r="V41" i="2"/>
  <c r="G39" i="3" s="1"/>
  <c r="Y39" i="2"/>
  <c r="AA39" i="2" s="1"/>
  <c r="AB39" i="2" s="1"/>
  <c r="AC39" i="2" s="1"/>
  <c r="H37" i="3" s="1"/>
  <c r="Z37" i="1"/>
  <c r="H37" i="2"/>
  <c r="R42" i="2" l="1"/>
  <c r="T42" i="2" s="1"/>
  <c r="U42" i="2" s="1"/>
  <c r="V42" i="2" s="1"/>
  <c r="G40" i="3" s="1"/>
  <c r="X40" i="1"/>
  <c r="V40" i="1"/>
  <c r="AF41" i="2"/>
  <c r="AH41" i="2" s="1"/>
  <c r="AI41" i="2" s="1"/>
  <c r="AJ41" i="2" s="1"/>
  <c r="I38" i="3"/>
  <c r="U38" i="3" s="1"/>
  <c r="T37" i="3"/>
  <c r="R37" i="3"/>
  <c r="Q40" i="3"/>
  <c r="Q39" i="3"/>
  <c r="H36" i="1"/>
  <c r="E35" i="3"/>
  <c r="R43" i="2"/>
  <c r="T43" i="2" s="1"/>
  <c r="U43" i="2" s="1"/>
  <c r="V43" i="2" s="1"/>
  <c r="G41" i="3" s="1"/>
  <c r="V41" i="1"/>
  <c r="X41" i="1"/>
  <c r="D38" i="2"/>
  <c r="F38" i="2" s="1"/>
  <c r="G38" i="2" s="1"/>
  <c r="H38" i="2" s="1"/>
  <c r="L36" i="1"/>
  <c r="N36" i="1"/>
  <c r="J36" i="1"/>
  <c r="Y40" i="2"/>
  <c r="Z38" i="1"/>
  <c r="H37" i="1"/>
  <c r="Q41" i="3" l="1"/>
  <c r="S38" i="3"/>
  <c r="M35" i="3"/>
  <c r="N35" i="3"/>
  <c r="P35" i="3"/>
  <c r="O35" i="3"/>
  <c r="AF42" i="2"/>
  <c r="I39" i="3"/>
  <c r="U39" i="3" s="1"/>
  <c r="D39" i="2"/>
  <c r="F39" i="2" s="1"/>
  <c r="G39" i="2" s="1"/>
  <c r="H39" i="2" s="1"/>
  <c r="E37" i="3" s="1"/>
  <c r="E36" i="3"/>
  <c r="AA40" i="2"/>
  <c r="AB40" i="2" s="1"/>
  <c r="L38" i="1"/>
  <c r="L37" i="1"/>
  <c r="N37" i="1"/>
  <c r="J37" i="1"/>
  <c r="X42" i="1"/>
  <c r="V42" i="1"/>
  <c r="H38" i="1"/>
  <c r="N38" i="1" l="1"/>
  <c r="D40" i="2"/>
  <c r="F40" i="2" s="1"/>
  <c r="G40" i="2" s="1"/>
  <c r="H40" i="2" s="1"/>
  <c r="E38" i="3" s="1"/>
  <c r="P38" i="3" s="1"/>
  <c r="J38" i="1"/>
  <c r="AH42" i="2"/>
  <c r="AI42" i="2" s="1"/>
  <c r="AJ42" i="2" s="1"/>
  <c r="M36" i="3"/>
  <c r="N36" i="3"/>
  <c r="P36" i="3"/>
  <c r="O36" i="3"/>
  <c r="M38" i="3"/>
  <c r="N38" i="3"/>
  <c r="S39" i="3"/>
  <c r="M37" i="3"/>
  <c r="N37" i="3"/>
  <c r="P37" i="3"/>
  <c r="O37" i="3"/>
  <c r="AC40" i="2"/>
  <c r="H38" i="3" s="1"/>
  <c r="N39" i="1"/>
  <c r="Y41" i="2"/>
  <c r="Z39" i="1"/>
  <c r="D41" i="2"/>
  <c r="H39" i="1"/>
  <c r="J39" i="1" l="1"/>
  <c r="L39" i="1"/>
  <c r="AF43" i="2"/>
  <c r="AH43" i="2" s="1"/>
  <c r="AI43" i="2" s="1"/>
  <c r="AJ43" i="2" s="1"/>
  <c r="I41" i="3" s="1"/>
  <c r="U41" i="3" s="1"/>
  <c r="I40" i="3"/>
  <c r="U40" i="3" s="1"/>
  <c r="R38" i="3"/>
  <c r="O38" i="3"/>
  <c r="T38" i="3"/>
  <c r="V38" i="3"/>
  <c r="AA41" i="2"/>
  <c r="AB41" i="2" s="1"/>
  <c r="AC41" i="2" s="1"/>
  <c r="H39" i="3" s="1"/>
  <c r="F41" i="2"/>
  <c r="G41" i="2" s="1"/>
  <c r="H41" i="2" s="1"/>
  <c r="E39" i="3" s="1"/>
  <c r="O39" i="3" l="1"/>
  <c r="R39" i="3"/>
  <c r="T39" i="3"/>
  <c r="V39" i="3"/>
  <c r="S40" i="3"/>
  <c r="M39" i="3"/>
  <c r="N39" i="3"/>
  <c r="P39" i="3"/>
  <c r="S41" i="3"/>
  <c r="J40" i="1"/>
  <c r="N40" i="1"/>
  <c r="L40" i="1"/>
  <c r="Y42" i="2"/>
  <c r="AA42" i="2" s="1"/>
  <c r="AB42" i="2" s="1"/>
  <c r="AC42" i="2" s="1"/>
  <c r="H40" i="3" s="1"/>
  <c r="Z40" i="1"/>
  <c r="D42" i="2"/>
  <c r="F42" i="2" s="1"/>
  <c r="G42" i="2" s="1"/>
  <c r="H42" i="2" s="1"/>
  <c r="E40" i="3" s="1"/>
  <c r="P40" i="3" s="1"/>
  <c r="H40" i="1"/>
  <c r="O40" i="3" l="1"/>
  <c r="R40" i="3"/>
  <c r="T40" i="3"/>
  <c r="M40" i="3"/>
  <c r="N40" i="3"/>
  <c r="V40" i="3"/>
  <c r="J41" i="1"/>
  <c r="L41" i="1"/>
  <c r="N41" i="1"/>
  <c r="Y43" i="2"/>
  <c r="AA43" i="2" s="1"/>
  <c r="AB43" i="2" s="1"/>
  <c r="AC43" i="2" s="1"/>
  <c r="Z41" i="1"/>
  <c r="D43" i="2"/>
  <c r="H41" i="1"/>
  <c r="Z42" i="1" l="1"/>
  <c r="H41" i="3"/>
  <c r="F43" i="2"/>
  <c r="G43" i="2" s="1"/>
  <c r="H43" i="2" s="1"/>
  <c r="E41" i="3" s="1"/>
  <c r="M41" i="3" l="1"/>
  <c r="N41" i="3"/>
  <c r="P41" i="3"/>
  <c r="R41" i="3"/>
  <c r="T41" i="3"/>
  <c r="O41" i="3"/>
  <c r="V41" i="3"/>
  <c r="H42" i="1"/>
  <c r="L42" i="1"/>
  <c r="N42" i="1"/>
  <c r="J42" i="1"/>
</calcChain>
</file>

<file path=xl/sharedStrings.xml><?xml version="1.0" encoding="utf-8"?>
<sst xmlns="http://schemas.openxmlformats.org/spreadsheetml/2006/main" count="73" uniqueCount="34">
  <si>
    <t>Op Bal</t>
  </si>
  <si>
    <t>Fees</t>
  </si>
  <si>
    <t>Returns after inflation, before fees</t>
  </si>
  <si>
    <t>Contr</t>
  </si>
  <si>
    <t>Returns</t>
  </si>
  <si>
    <t>Cl Bal</t>
  </si>
  <si>
    <t>Year</t>
  </si>
  <si>
    <t>0.5% fees</t>
  </si>
  <si>
    <t>0.3% fees</t>
  </si>
  <si>
    <t>1% fees</t>
  </si>
  <si>
    <t>1.5% fees</t>
  </si>
  <si>
    <t>2% fees</t>
  </si>
  <si>
    <t>Regular deposit</t>
  </si>
  <si>
    <t>Deposit frequency (1 = annually; 4 = quarterly; 12 = monthly)</t>
  </si>
  <si>
    <t>Opening Balance</t>
  </si>
  <si>
    <t>0.3% to 0.5%</t>
  </si>
  <si>
    <t>0.5% to 1%</t>
  </si>
  <si>
    <t>1% to 1.5%</t>
  </si>
  <si>
    <t>0.3% to 1%</t>
  </si>
  <si>
    <t>0.3% to 1.5%</t>
  </si>
  <si>
    <t>0.3% to 2%</t>
  </si>
  <si>
    <t>.5% to 1.5%</t>
  </si>
  <si>
    <t>0.5% to 2%</t>
  </si>
  <si>
    <t>1% to 2%</t>
  </si>
  <si>
    <t>1.5% to 2%</t>
  </si>
  <si>
    <t>% and $ value differences when paying more in fees (all else being equal)</t>
  </si>
  <si>
    <t>Click on the logo above for personalised, unbiased financial advice</t>
  </si>
  <si>
    <t>For investment balance totals and for regular deposts click on the next sheet</t>
  </si>
  <si>
    <t>0.3% to 0.5% fees</t>
  </si>
  <si>
    <t xml:space="preserve">0.3% to 1% </t>
  </si>
  <si>
    <t xml:space="preserve">0.3% to 1.5% </t>
  </si>
  <si>
    <t>0.5% to 1.5%</t>
  </si>
  <si>
    <t>DIFFERENCE IN CLOSING BALANCE BETWEEN DIFFERENT FEE DIFFERENCES</t>
  </si>
  <si>
    <t>CLOSING BALANCE OF DIFFERENT FEE STRUCTURES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</si>
</sst>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;[Red]\-&quot;$&quot;#,##0"/>
    <numFmt numFmtId="164" formatCode="&quot;$&quot;#,##0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B050"/>
      <name val="Aptos Narrow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89999084444715716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12" borderId="0" xfId="0" applyFill="1" applyProtection="1">
      <protection locked="0"/>
    </xf>
    <xf numFmtId="0" fontId="2" fillId="0" borderId="0" xfId="0" applyFont="1" applyProtection="1">
      <protection locked="0"/>
    </xf>
    <xf numFmtId="6" fontId="3" fillId="13" borderId="0" xfId="0" applyNumberFormat="1" applyFont="1" applyFill="1" applyAlignment="1" applyProtection="1">
      <alignment horizontal="center"/>
      <protection locked="0"/>
    </xf>
    <xf numFmtId="0" fontId="3" fillId="13" borderId="0" xfId="0" applyFont="1" applyFill="1" applyAlignment="1" applyProtection="1">
      <alignment horizontal="center"/>
      <protection locked="0"/>
    </xf>
    <xf numFmtId="9" fontId="3" fillId="13" borderId="0" xfId="0" applyNumberFormat="1" applyFont="1" applyFill="1" applyAlignment="1" applyProtection="1">
      <alignment horizontal="center"/>
      <protection locked="0"/>
    </xf>
    <xf numFmtId="0" fontId="0" fillId="0" borderId="0" xfId="0" applyProtection="1"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9" fontId="0" fillId="2" borderId="1" xfId="1" applyFont="1" applyFill="1" applyBorder="1" applyAlignment="1" applyProtection="1">
      <alignment horizontal="center"/>
      <protection hidden="1"/>
    </xf>
    <xf numFmtId="164" fontId="0" fillId="2" borderId="1" xfId="1" applyNumberFormat="1" applyFont="1" applyFill="1" applyBorder="1" applyAlignment="1" applyProtection="1">
      <alignment horizontal="center"/>
      <protection hidden="1"/>
    </xf>
    <xf numFmtId="9" fontId="0" fillId="3" borderId="1" xfId="1" applyFont="1" applyFill="1" applyBorder="1" applyAlignment="1" applyProtection="1">
      <alignment horizontal="center"/>
      <protection hidden="1"/>
    </xf>
    <xf numFmtId="164" fontId="0" fillId="3" borderId="1" xfId="1" applyNumberFormat="1" applyFont="1" applyFill="1" applyBorder="1" applyAlignment="1" applyProtection="1">
      <alignment horizontal="center"/>
      <protection hidden="1"/>
    </xf>
    <xf numFmtId="9" fontId="0" fillId="4" borderId="1" xfId="1" applyFont="1" applyFill="1" applyBorder="1" applyAlignment="1" applyProtection="1">
      <alignment horizontal="center"/>
      <protection hidden="1"/>
    </xf>
    <xf numFmtId="164" fontId="0" fillId="4" borderId="1" xfId="1" applyNumberFormat="1" applyFont="1" applyFill="1" applyBorder="1" applyAlignment="1" applyProtection="1">
      <alignment horizontal="center"/>
      <protection hidden="1"/>
    </xf>
    <xf numFmtId="9" fontId="0" fillId="5" borderId="1" xfId="1" applyFont="1" applyFill="1" applyBorder="1" applyAlignment="1" applyProtection="1">
      <alignment horizontal="center"/>
      <protection hidden="1"/>
    </xf>
    <xf numFmtId="164" fontId="0" fillId="5" borderId="1" xfId="1" applyNumberFormat="1" applyFont="1" applyFill="1" applyBorder="1" applyAlignment="1" applyProtection="1">
      <alignment horizontal="center"/>
      <protection hidden="1"/>
    </xf>
    <xf numFmtId="9" fontId="0" fillId="6" borderId="1" xfId="1" applyFont="1" applyFill="1" applyBorder="1" applyAlignment="1" applyProtection="1">
      <alignment horizontal="center"/>
      <protection hidden="1"/>
    </xf>
    <xf numFmtId="164" fontId="0" fillId="6" borderId="1" xfId="1" applyNumberFormat="1" applyFont="1" applyFill="1" applyBorder="1" applyAlignment="1" applyProtection="1">
      <alignment horizontal="center"/>
      <protection hidden="1"/>
    </xf>
    <xf numFmtId="9" fontId="0" fillId="7" borderId="1" xfId="1" applyFont="1" applyFill="1" applyBorder="1" applyAlignment="1" applyProtection="1">
      <alignment horizontal="center"/>
      <protection hidden="1"/>
    </xf>
    <xf numFmtId="164" fontId="0" fillId="7" borderId="1" xfId="1" applyNumberFormat="1" applyFont="1" applyFill="1" applyBorder="1" applyAlignment="1" applyProtection="1">
      <alignment horizontal="center"/>
      <protection hidden="1"/>
    </xf>
    <xf numFmtId="9" fontId="0" fillId="8" borderId="1" xfId="1" applyFont="1" applyFill="1" applyBorder="1" applyAlignment="1" applyProtection="1">
      <alignment horizontal="center"/>
      <protection hidden="1"/>
    </xf>
    <xf numFmtId="164" fontId="0" fillId="8" borderId="1" xfId="1" applyNumberFormat="1" applyFont="1" applyFill="1" applyBorder="1" applyAlignment="1" applyProtection="1">
      <alignment horizontal="center"/>
      <protection hidden="1"/>
    </xf>
    <xf numFmtId="9" fontId="0" fillId="9" borderId="1" xfId="1" applyFont="1" applyFill="1" applyBorder="1" applyAlignment="1" applyProtection="1">
      <alignment horizontal="center"/>
      <protection hidden="1"/>
    </xf>
    <xf numFmtId="164" fontId="0" fillId="9" borderId="1" xfId="1" applyNumberFormat="1" applyFont="1" applyFill="1" applyBorder="1" applyAlignment="1" applyProtection="1">
      <alignment horizontal="center"/>
      <protection hidden="1"/>
    </xf>
    <xf numFmtId="9" fontId="0" fillId="10" borderId="1" xfId="1" applyFont="1" applyFill="1" applyBorder="1" applyAlignment="1" applyProtection="1">
      <alignment horizontal="center"/>
      <protection hidden="1"/>
    </xf>
    <xf numFmtId="164" fontId="0" fillId="10" borderId="1" xfId="1" applyNumberFormat="1" applyFont="1" applyFill="1" applyBorder="1" applyAlignment="1" applyProtection="1">
      <alignment horizontal="center"/>
      <protection hidden="1"/>
    </xf>
    <xf numFmtId="9" fontId="0" fillId="11" borderId="1" xfId="1" applyFont="1" applyFill="1" applyBorder="1" applyAlignment="1" applyProtection="1">
      <alignment horizontal="center"/>
      <protection hidden="1"/>
    </xf>
    <xf numFmtId="164" fontId="0" fillId="11" borderId="6" xfId="1" applyNumberFormat="1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9" fontId="0" fillId="2" borderId="8" xfId="1" applyFont="1" applyFill="1" applyBorder="1" applyAlignment="1" applyProtection="1">
      <alignment horizontal="center"/>
      <protection hidden="1"/>
    </xf>
    <xf numFmtId="9" fontId="0" fillId="3" borderId="8" xfId="1" applyFont="1" applyFill="1" applyBorder="1" applyAlignment="1" applyProtection="1">
      <alignment horizontal="center"/>
      <protection hidden="1"/>
    </xf>
    <xf numFmtId="9" fontId="0" fillId="4" borderId="8" xfId="1" applyFont="1" applyFill="1" applyBorder="1" applyAlignment="1" applyProtection="1">
      <alignment horizontal="center"/>
      <protection hidden="1"/>
    </xf>
    <xf numFmtId="9" fontId="0" fillId="5" borderId="8" xfId="1" applyFont="1" applyFill="1" applyBorder="1" applyAlignment="1" applyProtection="1">
      <alignment horizontal="center"/>
      <protection hidden="1"/>
    </xf>
    <xf numFmtId="9" fontId="0" fillId="6" borderId="8" xfId="1" applyFont="1" applyFill="1" applyBorder="1" applyAlignment="1" applyProtection="1">
      <alignment horizontal="center"/>
      <protection hidden="1"/>
    </xf>
    <xf numFmtId="9" fontId="0" fillId="7" borderId="8" xfId="1" applyFont="1" applyFill="1" applyBorder="1" applyAlignment="1" applyProtection="1">
      <alignment horizontal="center"/>
      <protection hidden="1"/>
    </xf>
    <xf numFmtId="9" fontId="0" fillId="8" borderId="8" xfId="1" applyFont="1" applyFill="1" applyBorder="1" applyAlignment="1" applyProtection="1">
      <alignment horizontal="center"/>
      <protection hidden="1"/>
    </xf>
    <xf numFmtId="9" fontId="0" fillId="9" borderId="8" xfId="1" applyFont="1" applyFill="1" applyBorder="1" applyAlignment="1" applyProtection="1">
      <alignment horizontal="center"/>
      <protection hidden="1"/>
    </xf>
    <xf numFmtId="9" fontId="0" fillId="10" borderId="8" xfId="1" applyFont="1" applyFill="1" applyBorder="1" applyAlignment="1" applyProtection="1">
      <alignment horizontal="center"/>
      <protection hidden="1"/>
    </xf>
    <xf numFmtId="9" fontId="0" fillId="11" borderId="8" xfId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9" fontId="0" fillId="0" borderId="0" xfId="0" applyNumberFormat="1" applyAlignment="1" applyProtection="1">
      <alignment horizontal="center"/>
      <protection hidden="1"/>
    </xf>
    <xf numFmtId="0" fontId="0" fillId="0" borderId="11" xfId="0" applyBorder="1" applyProtection="1"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12" xfId="0" applyBorder="1" applyProtection="1"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2" fillId="0" borderId="1" xfId="0" applyFont="1" applyBorder="1" applyProtection="1">
      <protection hidden="1"/>
    </xf>
    <xf numFmtId="0" fontId="2" fillId="0" borderId="6" xfId="0" applyFont="1" applyBorder="1" applyAlignment="1" applyProtection="1">
      <alignment horizontal="center"/>
      <protection hidden="1"/>
    </xf>
    <xf numFmtId="6" fontId="0" fillId="0" borderId="1" xfId="0" applyNumberFormat="1" applyBorder="1" applyAlignment="1" applyProtection="1">
      <alignment horizontal="center"/>
      <protection hidden="1"/>
    </xf>
    <xf numFmtId="6" fontId="0" fillId="2" borderId="1" xfId="0" applyNumberFormat="1" applyFill="1" applyBorder="1" applyProtection="1">
      <protection hidden="1"/>
    </xf>
    <xf numFmtId="0" fontId="0" fillId="0" borderId="1" xfId="0" applyBorder="1" applyAlignment="1" applyProtection="1">
      <alignment horizontal="center"/>
      <protection hidden="1"/>
    </xf>
    <xf numFmtId="6" fontId="0" fillId="2" borderId="1" xfId="0" applyNumberFormat="1" applyFill="1" applyBorder="1" applyAlignment="1" applyProtection="1">
      <alignment horizontal="center"/>
      <protection hidden="1"/>
    </xf>
    <xf numFmtId="6" fontId="0" fillId="0" borderId="6" xfId="0" applyNumberFormat="1" applyBorder="1" applyAlignment="1" applyProtection="1">
      <alignment horizontal="center"/>
      <protection hidden="1"/>
    </xf>
    <xf numFmtId="6" fontId="0" fillId="0" borderId="8" xfId="0" applyNumberFormat="1" applyBorder="1" applyAlignment="1" applyProtection="1">
      <alignment horizontal="center"/>
      <protection hidden="1"/>
    </xf>
    <xf numFmtId="6" fontId="0" fillId="2" borderId="8" xfId="0" applyNumberFormat="1" applyFill="1" applyBorder="1" applyProtection="1">
      <protection hidden="1"/>
    </xf>
    <xf numFmtId="0" fontId="0" fillId="0" borderId="8" xfId="0" applyBorder="1" applyAlignment="1" applyProtection="1">
      <alignment horizontal="center"/>
      <protection hidden="1"/>
    </xf>
    <xf numFmtId="6" fontId="0" fillId="2" borderId="8" xfId="0" applyNumberFormat="1" applyFill="1" applyBorder="1" applyAlignment="1" applyProtection="1">
      <alignment horizontal="center"/>
      <protection hidden="1"/>
    </xf>
    <xf numFmtId="6" fontId="0" fillId="0" borderId="9" xfId="0" applyNumberForma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6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6" fontId="0" fillId="0" borderId="6" xfId="0" applyNumberFormat="1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6" fontId="0" fillId="0" borderId="8" xfId="0" applyNumberFormat="1" applyBorder="1" applyAlignment="1" applyProtection="1">
      <alignment horizontal="center" vertical="center"/>
      <protection hidden="1"/>
    </xf>
    <xf numFmtId="6" fontId="0" fillId="0" borderId="9" xfId="0" applyNumberForma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13" xfId="0" applyBorder="1" applyAlignment="1" applyProtection="1">
      <alignment horizontal="center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660400</xdr:colOff>
      <xdr:row>9</xdr:row>
      <xdr:rowOff>165100</xdr:rowOff>
    </xdr:from>
    <xdr:to>
      <xdr:col>0</xdr:col>
      <xdr:colOff>3032125</xdr:colOff>
      <xdr:row>13</xdr:row>
      <xdr:rowOff>85725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EA0FCD-B7DA-4381-9CA6-3CEFAAAC2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4750" y="1828800"/>
          <a:ext cx="2371725" cy="657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46</xdr:row>
      <xdr:rowOff>0</xdr:rowOff>
    </xdr:from>
    <xdr:to>
      <xdr:col>9</xdr:col>
      <xdr:colOff>307975</xdr:colOff>
      <xdr:row>49</xdr:row>
      <xdr:rowOff>104775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2D4DB9-64E1-4BBA-A154-3E5E2E9D4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0" y="8470900"/>
          <a:ext cx="2371725" cy="657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C0FA7-1F65-4526-AB5B-7146C1BA0480}">
  <dimension ref="A1:AG91"/>
  <sheetViews>
    <sheetView tabSelected="1" workbookViewId="0">
      <selection activeCell="B5" sqref="B5"/>
    </sheetView>
  </sheetViews>
  <sheetFormatPr defaultColWidth="7.7265625" defaultRowHeight="14.5" x14ac:dyDescent="0.35"/>
  <cols>
    <col min="1" max="1" width="62.81640625" style="2" bestFit="1" customWidth="1"/>
    <col min="2" max="2" width="9.90625" style="2" bestFit="1" customWidth="1"/>
    <col min="3" max="5" width="7.7265625" style="2"/>
    <col min="6" max="6" width="4.54296875" style="2" bestFit="1" customWidth="1"/>
    <col min="7" max="7" width="3.36328125" style="2" bestFit="1" customWidth="1"/>
    <col min="8" max="8" width="9" style="2" bestFit="1" customWidth="1"/>
    <col min="9" max="9" width="4.36328125" style="2" bestFit="1" customWidth="1"/>
    <col min="10" max="10" width="10.54296875" style="2" bestFit="1" customWidth="1"/>
    <col min="11" max="11" width="4.36328125" style="2" bestFit="1" customWidth="1"/>
    <col min="12" max="12" width="10.54296875" style="2" bestFit="1" customWidth="1"/>
    <col min="13" max="13" width="4.36328125" style="2" bestFit="1" customWidth="1"/>
    <col min="14" max="14" width="10.54296875" style="2" bestFit="1" customWidth="1"/>
    <col min="15" max="15" width="4.36328125" style="2" bestFit="1" customWidth="1"/>
    <col min="16" max="16" width="10.54296875" style="2" bestFit="1" customWidth="1"/>
    <col min="17" max="17" width="4.36328125" style="2" bestFit="1" customWidth="1"/>
    <col min="18" max="18" width="10.54296875" style="2" bestFit="1" customWidth="1"/>
    <col min="19" max="19" width="4.36328125" style="2" bestFit="1" customWidth="1"/>
    <col min="20" max="20" width="10.54296875" style="2" bestFit="1" customWidth="1"/>
    <col min="21" max="21" width="4.36328125" style="2" bestFit="1" customWidth="1"/>
    <col min="22" max="22" width="9" style="2" bestFit="1" customWidth="1"/>
    <col min="23" max="23" width="4.36328125" style="2" bestFit="1" customWidth="1"/>
    <col min="24" max="24" width="10.54296875" style="2" bestFit="1" customWidth="1"/>
    <col min="25" max="25" width="4.36328125" style="2" bestFit="1" customWidth="1"/>
    <col min="26" max="26" width="9" style="2" bestFit="1" customWidth="1"/>
    <col min="27" max="27" width="7.7265625" style="2"/>
    <col min="28" max="28" width="62.81640625" style="2" bestFit="1" customWidth="1"/>
    <col min="29" max="16384" width="7.7265625" style="2"/>
  </cols>
  <sheetData>
    <row r="1" spans="1:33" ht="15" thickBot="1" x14ac:dyDescent="0.4">
      <c r="A1" s="1"/>
      <c r="E1" s="8"/>
      <c r="F1" s="8"/>
      <c r="G1" s="77" t="s">
        <v>25</v>
      </c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B1" s="61"/>
    </row>
    <row r="2" spans="1:33" x14ac:dyDescent="0.35">
      <c r="A2" s="1" t="s">
        <v>14</v>
      </c>
      <c r="B2" s="5">
        <v>20000</v>
      </c>
      <c r="E2" s="8"/>
      <c r="F2" s="9" t="s">
        <v>6</v>
      </c>
      <c r="G2" s="75" t="s">
        <v>15</v>
      </c>
      <c r="H2" s="75"/>
      <c r="I2" s="75" t="s">
        <v>18</v>
      </c>
      <c r="J2" s="75"/>
      <c r="K2" s="75" t="s">
        <v>19</v>
      </c>
      <c r="L2" s="75"/>
      <c r="M2" s="75" t="s">
        <v>20</v>
      </c>
      <c r="N2" s="75"/>
      <c r="O2" s="75" t="s">
        <v>16</v>
      </c>
      <c r="P2" s="75"/>
      <c r="Q2" s="75" t="s">
        <v>21</v>
      </c>
      <c r="R2" s="75"/>
      <c r="S2" s="75" t="s">
        <v>22</v>
      </c>
      <c r="T2" s="75"/>
      <c r="U2" s="75" t="s">
        <v>17</v>
      </c>
      <c r="V2" s="75"/>
      <c r="W2" s="75" t="s">
        <v>23</v>
      </c>
      <c r="X2" s="75"/>
      <c r="Y2" s="75" t="s">
        <v>24</v>
      </c>
      <c r="Z2" s="76"/>
    </row>
    <row r="3" spans="1:33" x14ac:dyDescent="0.35">
      <c r="A3" s="1" t="s">
        <v>12</v>
      </c>
      <c r="B3" s="5">
        <v>0</v>
      </c>
      <c r="E3" s="8"/>
      <c r="F3" s="10">
        <v>1</v>
      </c>
      <c r="G3" s="11">
        <v>2.0060180541624875E-3</v>
      </c>
      <c r="H3" s="12">
        <f>IF($B$3&gt;0,"",'Investment balances'!H4*-G3)</f>
        <v>-42</v>
      </c>
      <c r="I3" s="13">
        <v>7.0210631895687063E-3</v>
      </c>
      <c r="J3" s="14">
        <f>IF($B$3&gt;0,"",'Investment balances'!H4*-I3)</f>
        <v>-147</v>
      </c>
      <c r="K3" s="15">
        <v>1.2036108324974924E-2</v>
      </c>
      <c r="L3" s="16">
        <f>IF($B$3&gt;0,"",'Investment balances'!H4*-K3)</f>
        <v>-251.99999999999997</v>
      </c>
      <c r="M3" s="17">
        <v>1.7051153460381142E-2</v>
      </c>
      <c r="N3" s="18">
        <f>IF($B$3&gt;0,"",'Investment balances'!H4*-M3)</f>
        <v>-357</v>
      </c>
      <c r="O3" s="19">
        <v>5.0251256281407036E-3</v>
      </c>
      <c r="P3" s="20">
        <f>IF($B$3&gt;0,"",'Investment balances'!O4*-O3)</f>
        <v>-105</v>
      </c>
      <c r="Q3" s="21">
        <v>1.0050251256281407E-2</v>
      </c>
      <c r="R3" s="22">
        <f>IF($B$3&gt;0,"",'Investment balances'!O4*-Q3)</f>
        <v>-210</v>
      </c>
      <c r="S3" s="23">
        <v>1.507537688442211E-2</v>
      </c>
      <c r="T3" s="24">
        <f>IF($B$3&gt;0,"",'Investment balances'!O4*-S3)</f>
        <v>-315</v>
      </c>
      <c r="U3" s="25">
        <v>5.0505050505050509E-3</v>
      </c>
      <c r="V3" s="26">
        <f>IF($B$3&gt;0,"",'Investment balances'!V4*-U3)</f>
        <v>-105.00000000000001</v>
      </c>
      <c r="W3" s="27">
        <v>1.0101010101010102E-2</v>
      </c>
      <c r="X3" s="28">
        <f>IF($B$3&gt;0,"",'Investment balances'!V4*-W3)</f>
        <v>-210.00000000000003</v>
      </c>
      <c r="Y3" s="29">
        <v>5.076142131979695E-3</v>
      </c>
      <c r="Z3" s="30">
        <f>IF($B$3&gt;0,"",'Investment balances'!AC4*-Y3)</f>
        <v>-104.99999999999999</v>
      </c>
    </row>
    <row r="4" spans="1:33" x14ac:dyDescent="0.35">
      <c r="A4" s="1" t="s">
        <v>13</v>
      </c>
      <c r="B4" s="6">
        <v>12</v>
      </c>
      <c r="E4" s="8"/>
      <c r="F4" s="10">
        <f>F3+1</f>
        <v>2</v>
      </c>
      <c r="G4" s="11">
        <v>4.008011999891389E-3</v>
      </c>
      <c r="H4" s="12">
        <f>IF($B$3&gt;0,"",'Investment balances'!H5*-G4)</f>
        <v>-87.847200000000868</v>
      </c>
      <c r="I4" s="13">
        <v>1.3992831050825641E-2</v>
      </c>
      <c r="J4" s="14">
        <f>IF($B$3&gt;0,"",'Investment balances'!H5*-I4)</f>
        <v>-306.69345000000317</v>
      </c>
      <c r="K4" s="15">
        <v>2.3927348746339328E-2</v>
      </c>
      <c r="L4" s="16">
        <f>IF($B$3&gt;0,"",'Investment balances'!H5*-K4)</f>
        <v>-524.43720000000008</v>
      </c>
      <c r="M4" s="17">
        <v>3.3811565086432925E-2</v>
      </c>
      <c r="N4" s="18">
        <f>IF($B$3&gt;0,"",'Investment balances'!H5*-M4)</f>
        <v>-741.07845000000225</v>
      </c>
      <c r="O4" s="19">
        <v>1.0024999368702714E-2</v>
      </c>
      <c r="P4" s="20">
        <f>IF($B$3&gt;0,"",'Investment balances'!O5*-O4)</f>
        <v>-218.84624999999789</v>
      </c>
      <c r="Q4" s="21">
        <v>1.9999494962248333E-2</v>
      </c>
      <c r="R4" s="22">
        <f>IF($B$3&gt;0,"",'Investment balances'!O5*-Q4)</f>
        <v>-436.58999999999793</v>
      </c>
      <c r="S4" s="23">
        <v>2.9923486780636853E-2</v>
      </c>
      <c r="T4" s="24">
        <f>IF($B$3&gt;0,"",'Investment balances'!O5*-S4)</f>
        <v>-653.23125000000005</v>
      </c>
      <c r="U4" s="25">
        <v>1.0075502499744924E-2</v>
      </c>
      <c r="V4" s="26">
        <f>IF($B$3&gt;0,"",'Investment balances'!V5*-U4)</f>
        <v>-217.74374999999998</v>
      </c>
      <c r="W4" s="27">
        <v>2.0099989796959591E-2</v>
      </c>
      <c r="X4" s="28">
        <f>IF($B$3&gt;0,"",'Investment balances'!V5*-W4)</f>
        <v>-434.38500000000204</v>
      </c>
      <c r="Y4" s="29">
        <v>1.012651704501543E-2</v>
      </c>
      <c r="Z4" s="30">
        <f>IF($B$3&gt;0,"",'Investment balances'!AC5*-Y4)</f>
        <v>-216.64125000000212</v>
      </c>
    </row>
    <row r="5" spans="1:33" x14ac:dyDescent="0.35">
      <c r="A5" s="1" t="s">
        <v>2</v>
      </c>
      <c r="B5" s="7">
        <v>0.05</v>
      </c>
      <c r="E5" s="8"/>
      <c r="F5" s="10">
        <f t="shared" ref="F5:F42" si="0">F4+1</f>
        <v>3</v>
      </c>
      <c r="G5" s="11">
        <v>6.0059899096207977E-3</v>
      </c>
      <c r="H5" s="12">
        <f>IF($B$3&gt;0,"",'Investment balances'!H6*-G5)</f>
        <v>-137.80594894500098</v>
      </c>
      <c r="I5" s="13">
        <v>2.0915649689385449E-2</v>
      </c>
      <c r="J5" s="14">
        <f>IF($B$3&gt;0,"",'Investment balances'!H6*-I5)</f>
        <v>-479.90439488250115</v>
      </c>
      <c r="K5" s="15">
        <v>3.567546490987402E-2</v>
      </c>
      <c r="L5" s="16">
        <f>IF($B$3&gt;0,"",'Investment balances'!H6*-K5)</f>
        <v>-818.56469457000389</v>
      </c>
      <c r="M5" s="17">
        <v>5.0286192361789765E-2</v>
      </c>
      <c r="N5" s="18">
        <f>IF($B$3&gt;0,"",'Investment balances'!H6*-M5)</f>
        <v>-1153.8042123825053</v>
      </c>
      <c r="O5" s="19">
        <v>1.4999748115593641E-2</v>
      </c>
      <c r="P5" s="20">
        <f>IF($B$3&gt;0,"",'Investment balances'!O6*-O5)</f>
        <v>-342.0984459374975</v>
      </c>
      <c r="Q5" s="21">
        <v>2.9848746269160384E-2</v>
      </c>
      <c r="R5" s="22">
        <f>IF($B$3&gt;0,"",'Investment balances'!O6*-Q5)</f>
        <v>-680.75874562499723</v>
      </c>
      <c r="S5" s="23">
        <v>4.4547755824144789E-2</v>
      </c>
      <c r="T5" s="24">
        <f>IF($B$3&gt;0,"",'Investment balances'!O6*-S5)</f>
        <v>-1015.9982634374988</v>
      </c>
      <c r="U5" s="25">
        <v>1.5075121173988624E-2</v>
      </c>
      <c r="V5" s="26">
        <f>IF($B$3&gt;0,"",'Investment balances'!V6*-U5)</f>
        <v>-338.66029968749967</v>
      </c>
      <c r="W5" s="27">
        <v>2.9997969698000365E-2</v>
      </c>
      <c r="X5" s="28">
        <f>IF($B$3&gt;0,"",'Investment balances'!V6*-W5)</f>
        <v>-673.89981750000118</v>
      </c>
      <c r="Y5" s="29">
        <v>1.5151255537172684E-2</v>
      </c>
      <c r="Z5" s="30">
        <f>IF($B$3&gt;0,"",'Investment balances'!AC6*-Y5)</f>
        <v>-335.2395178125015</v>
      </c>
    </row>
    <row r="6" spans="1:33" x14ac:dyDescent="0.35">
      <c r="A6" s="1"/>
      <c r="E6" s="8"/>
      <c r="F6" s="10">
        <f t="shared" si="0"/>
        <v>4</v>
      </c>
      <c r="G6" s="11">
        <v>7.99995983959138E-3</v>
      </c>
      <c r="H6" s="12">
        <f>IF($B$3&gt;0,"",'Investment balances'!H7*-G6)</f>
        <v>-192.15674434429087</v>
      </c>
      <c r="I6" s="13">
        <v>2.778986278083407E-2</v>
      </c>
      <c r="J6" s="14">
        <f>IF($B$3&gt;0,"",'Investment balances'!H7*-I6)</f>
        <v>-667.50454562437062</v>
      </c>
      <c r="K6" s="15">
        <v>4.7282179474649931E-2</v>
      </c>
      <c r="L6" s="16">
        <f>IF($B$3&gt;0,"",'Investment balances'!H7*-K6)</f>
        <v>-1135.7044104630475</v>
      </c>
      <c r="M6" s="17">
        <v>6.6479908239271857E-2</v>
      </c>
      <c r="N6" s="18">
        <f>IF($B$3&gt;0,"",'Investment balances'!H7*-M6)</f>
        <v>-1596.8283576056272</v>
      </c>
      <c r="O6" s="19">
        <v>1.9949498125063015E-2</v>
      </c>
      <c r="P6" s="20">
        <f>IF($B$3&gt;0,"",'Investment balances'!O7*-O6)</f>
        <v>-475.34780128007543</v>
      </c>
      <c r="Q6" s="21">
        <v>3.9599010125751705E-2</v>
      </c>
      <c r="R6" s="22">
        <f>IF($B$3&gt;0,"",'Investment balances'!O7*-Q6)</f>
        <v>-943.54766611874641</v>
      </c>
      <c r="S6" s="23">
        <v>5.8951558500162669E-2</v>
      </c>
      <c r="T6" s="24">
        <f>IF($B$3&gt;0,"",'Investment balances'!O7*-S6)</f>
        <v>-1404.671613261326</v>
      </c>
      <c r="U6" s="25">
        <v>2.0049489248867437E-2</v>
      </c>
      <c r="V6" s="26">
        <f>IF($B$3&gt;0,"",'Investment balances'!V7*-U6)</f>
        <v>-468.19986483867081</v>
      </c>
      <c r="W6" s="27">
        <v>3.9795970004081138E-2</v>
      </c>
      <c r="X6" s="28">
        <f>IF($B$3&gt;0,"",'Investment balances'!V7*-W6)</f>
        <v>-929.32381198125051</v>
      </c>
      <c r="Y6" s="29">
        <v>2.0150487742567745E-2</v>
      </c>
      <c r="Z6" s="30">
        <f>IF($B$3&gt;0,"",'Investment balances'!AC7*-Y6)</f>
        <v>-461.12394714257971</v>
      </c>
      <c r="AB6" s="4"/>
      <c r="AC6" s="4"/>
      <c r="AD6" s="4"/>
      <c r="AE6" s="4"/>
      <c r="AF6" s="4"/>
      <c r="AG6" s="4"/>
    </row>
    <row r="7" spans="1:33" x14ac:dyDescent="0.35">
      <c r="A7" s="1"/>
      <c r="E7" s="8"/>
      <c r="F7" s="10">
        <f t="shared" si="0"/>
        <v>5</v>
      </c>
      <c r="G7" s="11">
        <v>9.9899298298829799E-3</v>
      </c>
      <c r="H7" s="12">
        <f>IF($B$3&gt;0,"",'Investment balances'!H8*-G7)</f>
        <v>-251.19715726246935</v>
      </c>
      <c r="I7" s="13">
        <v>3.4615811587788932E-2</v>
      </c>
      <c r="J7" s="14">
        <f>IF($B$3&gt;0,"",'Investment balances'!H8*-I7)</f>
        <v>-870.41587030723736</v>
      </c>
      <c r="K7" s="15">
        <v>5.874919436562695E-2</v>
      </c>
      <c r="L7" s="16">
        <f>IF($B$3&gt;0,"",'Investment balances'!H8*-K7)</f>
        <v>-1477.2506781740467</v>
      </c>
      <c r="M7" s="17">
        <v>8.2397502582233009E-2</v>
      </c>
      <c r="N7" s="18">
        <f>IF($B$3&gt;0,"",'Investment balances'!H8*-M7)</f>
        <v>-2071.8882681507648</v>
      </c>
      <c r="O7" s="19">
        <v>2.4874375018906974E-2</v>
      </c>
      <c r="P7" s="20">
        <f>IF($B$3&gt;0,"",'Investment balances'!O8*-O7)</f>
        <v>-619.21871304476667</v>
      </c>
      <c r="Q7" s="21">
        <v>4.9251281380769264E-2</v>
      </c>
      <c r="R7" s="22">
        <f>IF($B$3&gt;0,"",'Investment balances'!O8*-Q7)</f>
        <v>-1226.0535209115671</v>
      </c>
      <c r="S7" s="23">
        <v>7.3138218422270765E-2</v>
      </c>
      <c r="T7" s="24">
        <f>IF($B$3&gt;0,"",'Investment balances'!O8*-S7)</f>
        <v>-1820.6911108882853</v>
      </c>
      <c r="U7" s="25">
        <v>2.4998734252660977E-2</v>
      </c>
      <c r="V7" s="26">
        <f>IF($B$3&gt;0,"",'Investment balances'!V8*-U7)</f>
        <v>-606.83480786680047</v>
      </c>
      <c r="W7" s="27">
        <v>4.9495000610100461E-2</v>
      </c>
      <c r="X7" s="28">
        <f>IF($B$3&gt;0,"",'Investment balances'!V8*-W7)</f>
        <v>-1201.4723978435186</v>
      </c>
      <c r="Y7" s="29">
        <v>2.5124343134737454E-2</v>
      </c>
      <c r="Z7" s="30">
        <f>IF($B$3&gt;0,"",'Investment balances'!AC8*-Y7)</f>
        <v>-594.63758997671812</v>
      </c>
      <c r="AC7" s="4"/>
      <c r="AD7" s="4"/>
      <c r="AE7" s="4"/>
      <c r="AF7" s="4"/>
      <c r="AG7" s="4"/>
    </row>
    <row r="8" spans="1:33" x14ac:dyDescent="0.35">
      <c r="A8" s="1"/>
      <c r="E8" s="8"/>
      <c r="F8" s="10">
        <f t="shared" si="0"/>
        <v>6</v>
      </c>
      <c r="G8" s="11">
        <v>1.1975907904446881E-2</v>
      </c>
      <c r="H8" s="12">
        <f>IF($B$3&gt;0,"",'Investment balances'!H9*-G8)</f>
        <v>-315.24280818355908</v>
      </c>
      <c r="I8" s="13">
        <v>4.1393834976841487E-2</v>
      </c>
      <c r="J8" s="14">
        <f>IF($B$3&gt;0,"",'Investment balances'!H9*-I8)</f>
        <v>-1089.613320651953</v>
      </c>
      <c r="K8" s="15">
        <v>7.0078191023212041E-2</v>
      </c>
      <c r="L8" s="16">
        <f>IF($B$3&gt;0,"",'Investment balances'!H9*-K8)</f>
        <v>-1844.6739827030733</v>
      </c>
      <c r="M8" s="17">
        <v>9.8043683581332322E-2</v>
      </c>
      <c r="N8" s="18">
        <f>IF($B$3&gt;0,"",'Investment balances'!H9*-M8)</f>
        <v>-2580.8119420626922</v>
      </c>
      <c r="O8" s="19">
        <v>2.9774503787656066E-2</v>
      </c>
      <c r="P8" s="20">
        <f>IF($B$3&gt;0,"",'Investment balances'!O9*-O8)</f>
        <v>-774.37051246839098</v>
      </c>
      <c r="Q8" s="21">
        <v>5.8806544884480144E-2</v>
      </c>
      <c r="R8" s="22">
        <f>IF($B$3&gt;0,"",'Investment balances'!O9*-Q8)</f>
        <v>-1529.4311745195068</v>
      </c>
      <c r="S8" s="23">
        <v>8.7111009099322095E-2</v>
      </c>
      <c r="T8" s="24">
        <f>IF($B$3&gt;0,"",'Investment balances'!O9*-S8)</f>
        <v>-2265.5691338791262</v>
      </c>
      <c r="U8" s="25">
        <v>2.9922983069566863E-2</v>
      </c>
      <c r="V8" s="26">
        <f>IF($B$3&gt;0,"",'Investment balances'!V9*-U8)</f>
        <v>-755.06066205111586</v>
      </c>
      <c r="W8" s="27">
        <v>5.9096061209998697E-2</v>
      </c>
      <c r="X8" s="28">
        <f>IF($B$3&gt;0,"",'Investment balances'!V9*-W8)</f>
        <v>-1491.1986214107355</v>
      </c>
      <c r="Y8" s="29">
        <v>3.0072950529992724E-2</v>
      </c>
      <c r="Z8" s="30">
        <f>IF($B$3&gt;0,"",'Investment balances'!AC9*-Y8)</f>
        <v>-736.13795935961957</v>
      </c>
    </row>
    <row r="9" spans="1:33" x14ac:dyDescent="0.35">
      <c r="A9" s="42"/>
      <c r="E9" s="8"/>
      <c r="F9" s="10">
        <f t="shared" si="0"/>
        <v>7</v>
      </c>
      <c r="G9" s="11">
        <v>1.3957902071138156E-2</v>
      </c>
      <c r="H9" s="12">
        <f>IF($B$3&gt;0,"",'Investment balances'!H10*-G9)</f>
        <v>-384.62839646892974</v>
      </c>
      <c r="I9" s="13">
        <v>4.8124269435379077E-2</v>
      </c>
      <c r="J9" s="14">
        <f>IF($B$3&gt;0,"",'Investment balances'!H10*-I9)</f>
        <v>-1326.1277009847397</v>
      </c>
      <c r="K9" s="15">
        <v>8.1270830649813469E-2</v>
      </c>
      <c r="L9" s="16">
        <f>IF($B$3&gt;0,"",'Investment balances'!H10*-K9)</f>
        <v>-2239.524902325581</v>
      </c>
      <c r="M9" s="17">
        <v>0.11342307914714729</v>
      </c>
      <c r="N9" s="18">
        <f>IF($B$3&gt;0,"",'Investment balances'!H10*-M9)</f>
        <v>-3125.5225056453223</v>
      </c>
      <c r="O9" s="19">
        <v>3.4650008793748348E-2</v>
      </c>
      <c r="P9" s="20">
        <f>IF($B$3&gt;0,"",'Investment balances'!O10*-O9)</f>
        <v>-941.49930451581599</v>
      </c>
      <c r="Q9" s="21">
        <v>6.8265775589158903E-2</v>
      </c>
      <c r="R9" s="22">
        <f>IF($B$3&gt;0,"",'Investment balances'!O10*-Q9)</f>
        <v>-1854.8965058566462</v>
      </c>
      <c r="S9" s="23">
        <v>0.10087315469078978</v>
      </c>
      <c r="T9" s="24">
        <f>IF($B$3&gt;0,"",'Investment balances'!O10*-S9)</f>
        <v>-2740.8941091763882</v>
      </c>
      <c r="U9" s="25">
        <v>3.4822361942952976E-2</v>
      </c>
      <c r="V9" s="26">
        <f>IF($B$3&gt;0,"",'Investment balances'!V10*-U9)</f>
        <v>-913.39720134083052</v>
      </c>
      <c r="W9" s="27">
        <v>6.8600141399796782E-2</v>
      </c>
      <c r="X9" s="28">
        <f>IF($B$3&gt;0,"",'Investment balances'!V10*-W9)</f>
        <v>-1799.3948046605726</v>
      </c>
      <c r="Y9" s="29">
        <v>3.4996438090754194E-2</v>
      </c>
      <c r="Z9" s="30">
        <f>IF($B$3&gt;0,"",'Investment balances'!AC10*-Y9)</f>
        <v>-885.99760331974221</v>
      </c>
    </row>
    <row r="10" spans="1:33" x14ac:dyDescent="0.35">
      <c r="A10" s="42"/>
      <c r="E10" s="8"/>
      <c r="F10" s="10">
        <f t="shared" si="0"/>
        <v>8</v>
      </c>
      <c r="G10" s="11">
        <v>1.5935920321747694E-2</v>
      </c>
      <c r="H10" s="12">
        <f>IF($B$3&gt;0,"",'Investment balances'!H11*-G10)</f>
        <v>-459.70878627227501</v>
      </c>
      <c r="I10" s="13">
        <v>5.4807449088290147E-2</v>
      </c>
      <c r="J10" s="14">
        <f>IF($B$3&gt;0,"",'Investment balances'!H11*-I10)</f>
        <v>-1581.0486868884007</v>
      </c>
      <c r="K10" s="15">
        <v>9.2328754453426462E-2</v>
      </c>
      <c r="L10" s="16">
        <f>IF($B$3&gt;0,"",'Investment balances'!H11*-K10)</f>
        <v>-2663.4382445983961</v>
      </c>
      <c r="M10" s="17">
        <v>0.12854023827904143</v>
      </c>
      <c r="N10" s="18">
        <f>IF($B$3&gt;0,"",'Investment balances'!H11*-M10)</f>
        <v>-3708.0429453306051</v>
      </c>
      <c r="O10" s="19">
        <v>3.9501013774684401E-2</v>
      </c>
      <c r="P10" s="20">
        <f>IF($B$3&gt;0,"",'Investment balances'!O11*-O10)</f>
        <v>-1121.3399006161349</v>
      </c>
      <c r="Q10" s="21">
        <v>7.7629938648564392E-2</v>
      </c>
      <c r="R10" s="22">
        <f>IF($B$3&gt;0,"",'Investment balances'!O11*-Q10)</f>
        <v>-2203.7294583261196</v>
      </c>
      <c r="S10" s="23">
        <v>0.1144278307507277</v>
      </c>
      <c r="T10" s="24">
        <f>IF($B$3&gt;0,"",'Investment balances'!O11*-S10)</f>
        <v>-3248.3341590583282</v>
      </c>
      <c r="U10" s="25">
        <v>3.9696996478594551E-2</v>
      </c>
      <c r="V10" s="26">
        <f>IF($B$3&gt;0,"",'Investment balances'!V11*-U10)</f>
        <v>-1082.3895577099847</v>
      </c>
      <c r="W10" s="27">
        <v>7.8008220779596765E-2</v>
      </c>
      <c r="X10" s="28">
        <f>IF($B$3&gt;0,"",'Investment balances'!V11*-W10)</f>
        <v>-2126.9942584421938</v>
      </c>
      <c r="Y10" s="29">
        <v>3.9894933328872222E-2</v>
      </c>
      <c r="Z10" s="30">
        <f>IF($B$3&gt;0,"",'Investment balances'!AC11*-Y10)</f>
        <v>-1044.604700732209</v>
      </c>
    </row>
    <row r="11" spans="1:33" x14ac:dyDescent="0.35">
      <c r="A11" s="8"/>
      <c r="E11" s="8"/>
      <c r="F11" s="10">
        <f t="shared" si="0"/>
        <v>9</v>
      </c>
      <c r="G11" s="11">
        <v>1.7909970632035047E-2</v>
      </c>
      <c r="H11" s="12">
        <f>IF($B$3&gt;0,"",'Investment balances'!H12*-G11)</f>
        <v>-540.86015192484479</v>
      </c>
      <c r="I11" s="13">
        <v>6.1443705714550878E-2</v>
      </c>
      <c r="J11" s="14">
        <f>IF($B$3&gt;0,"",'Investment balances'!H12*-I11)</f>
        <v>-1855.5280011545926</v>
      </c>
      <c r="K11" s="15">
        <v>0.10325358388828999</v>
      </c>
      <c r="L11" s="16">
        <f>IF($B$3&gt;0,"",'Investment balances'!H12*-K11)</f>
        <v>-3118.1373892772085</v>
      </c>
      <c r="M11" s="17">
        <v>0.14339963241069259</v>
      </c>
      <c r="N11" s="18">
        <f>IF($B$3&gt;0,"",'Investment balances'!H12*-M11)</f>
        <v>-4330.5010692137203</v>
      </c>
      <c r="O11" s="19">
        <v>4.4327641846168352E-2</v>
      </c>
      <c r="P11" s="20">
        <f>IF($B$3&gt;0,"",'Investment balances'!O12*-O11)</f>
        <v>-1314.667849229756</v>
      </c>
      <c r="Q11" s="21">
        <v>8.68999895164181E-2</v>
      </c>
      <c r="R11" s="22">
        <f>IF($B$3&gt;0,"",'Investment balances'!O12*-Q11)</f>
        <v>-2577.2772373523621</v>
      </c>
      <c r="S11" s="23">
        <v>0.12777816496051567</v>
      </c>
      <c r="T11" s="24">
        <f>IF($B$3&gt;0,"",'Investment balances'!O12*-S11)</f>
        <v>-3789.6409172888743</v>
      </c>
      <c r="U11" s="25">
        <v>4.4547011647894721E-2</v>
      </c>
      <c r="V11" s="26">
        <f>IF($B$3&gt;0,"",'Investment balances'!V12*-U11)</f>
        <v>-1262.6093881226063</v>
      </c>
      <c r="W11" s="27">
        <v>8.7321269054550316E-2</v>
      </c>
      <c r="X11" s="28">
        <f>IF($B$3&gt;0,"",'Investment balances'!V12*-W11)</f>
        <v>-2474.9730680591178</v>
      </c>
      <c r="Y11" s="29">
        <v>4.4768563108928544E-2</v>
      </c>
      <c r="Z11" s="30">
        <f>IF($B$3&gt;0,"",'Investment balances'!AC12*-Y11)</f>
        <v>-1212.3636799365122</v>
      </c>
    </row>
    <row r="12" spans="1:33" x14ac:dyDescent="0.35">
      <c r="A12" s="8"/>
      <c r="E12" s="8"/>
      <c r="F12" s="10">
        <f t="shared" si="0"/>
        <v>10</v>
      </c>
      <c r="G12" s="11">
        <v>1.9880060961760093E-2</v>
      </c>
      <c r="H12" s="12">
        <f>IF($B$3&gt;0,"",'Investment balances'!H13*-G12)</f>
        <v>-628.48118596168933</v>
      </c>
      <c r="I12" s="13">
        <v>6.8033368763696686E-2</v>
      </c>
      <c r="J12" s="14">
        <f>IF($B$3&gt;0,"",'Investment balances'!H13*-I12)</f>
        <v>-2150.7827550339393</v>
      </c>
      <c r="K12" s="15">
        <v>0.11404692089264344</v>
      </c>
      <c r="L12" s="16">
        <f>IF($B$3&gt;0,"",'Investment balances'!H13*-K12)</f>
        <v>-3605.4388482892059</v>
      </c>
      <c r="M12" s="17">
        <v>0.15800565673267677</v>
      </c>
      <c r="N12" s="18">
        <f>IF($B$3&gt;0,"",'Investment balances'!H13*-M12)</f>
        <v>-4995.134709245699</v>
      </c>
      <c r="O12" s="19">
        <v>4.9130015505232785E-2</v>
      </c>
      <c r="P12" s="20">
        <f>IF($B$3&gt;0,"",'Investment balances'!O13*-O12)</f>
        <v>-1522.3015690722482</v>
      </c>
      <c r="Q12" s="21">
        <v>9.6076874043891203E-2</v>
      </c>
      <c r="R12" s="22">
        <f>IF($B$3&gt;0,"",'Investment balances'!O13*-Q12)</f>
        <v>-2976.9576623275148</v>
      </c>
      <c r="S12" s="23">
        <v>0.14092723785055819</v>
      </c>
      <c r="T12" s="24">
        <f>IF($B$3&gt;0,"",'Investment balances'!O13*-S12)</f>
        <v>-4366.6535232840079</v>
      </c>
      <c r="U12" s="25">
        <v>4.9372531791087131E-2</v>
      </c>
      <c r="V12" s="26">
        <f>IF($B$3&gt;0,"",'Investment balances'!V13*-U12)</f>
        <v>-1454.6560932552666</v>
      </c>
      <c r="W12" s="27">
        <v>9.6540246134807481E-2</v>
      </c>
      <c r="X12" s="28">
        <f>IF($B$3&gt;0,"",'Investment balances'!V13*-W12)</f>
        <v>-2844.3519542117597</v>
      </c>
      <c r="Y12" s="29">
        <v>4.9617453651522959E-2</v>
      </c>
      <c r="Z12" s="30">
        <f>IF($B$3&gt;0,"",'Investment balances'!AC13*-Y12)</f>
        <v>-1389.6958609564936</v>
      </c>
    </row>
    <row r="13" spans="1:33" x14ac:dyDescent="0.35">
      <c r="A13" s="8"/>
      <c r="E13" s="8"/>
      <c r="F13" s="10">
        <f t="shared" si="0"/>
        <v>11</v>
      </c>
      <c r="G13" s="11">
        <v>2.184619925471554E-2</v>
      </c>
      <c r="H13" s="12">
        <f>IF($B$3&gt;0,"",'Investment balances'!H14*-G13)</f>
        <v>-722.9943731255479</v>
      </c>
      <c r="I13" s="13">
        <v>7.4576765372176515E-2</v>
      </c>
      <c r="J13" s="14">
        <f>IF($B$3&gt;0,"",'Investment balances'!H14*-I13)</f>
        <v>-2468.0989631800326</v>
      </c>
      <c r="K13" s="15">
        <v>0.12471034812362461</v>
      </c>
      <c r="L13" s="16">
        <f>IF($B$3&gt;0,"",'Investment balances'!H14*-K13)</f>
        <v>-4127.2570533955268</v>
      </c>
      <c r="M13" s="17">
        <v>0.17236263149250064</v>
      </c>
      <c r="N13" s="18">
        <f>IF($B$3&gt;0,"",'Investment balances'!H14*-M13)</f>
        <v>-5704.2971755964127</v>
      </c>
      <c r="O13" s="19">
        <v>5.3908256633346988E-2</v>
      </c>
      <c r="P13" s="20">
        <f>IF($B$3&gt;0,"",'Investment balances'!O14*-O13)</f>
        <v>-1745.1045900544707</v>
      </c>
      <c r="Q13" s="21">
        <v>0.1051615285761133</v>
      </c>
      <c r="R13" s="22">
        <f>IF($B$3&gt;0,"",'Investment balances'!O14*-Q13)</f>
        <v>-3404.2626802699792</v>
      </c>
      <c r="S13" s="23">
        <v>0.15387808351110241</v>
      </c>
      <c r="T13" s="24">
        <f>IF($B$3&gt;0,"",'Investment balances'!O14*-S13)</f>
        <v>-4981.3028024708656</v>
      </c>
      <c r="U13" s="25">
        <v>5.4173680620425171E-2</v>
      </c>
      <c r="V13" s="26">
        <f>IF($B$3&gt;0,"",'Investment balances'!V14*-U13)</f>
        <v>-1659.1580902155083</v>
      </c>
      <c r="W13" s="27">
        <v>0.10566610223445595</v>
      </c>
      <c r="X13" s="28">
        <f>IF($B$3&gt;0,"",'Investment balances'!V14*-W13)</f>
        <v>-3236.1982124163942</v>
      </c>
      <c r="Y13" s="29">
        <v>5.4441730536540577E-2</v>
      </c>
      <c r="Z13" s="30">
        <f>IF($B$3&gt;0,"",'Investment balances'!AC14*-Y13)</f>
        <v>-1577.0401222008868</v>
      </c>
    </row>
    <row r="14" spans="1:33" x14ac:dyDescent="0.35">
      <c r="A14" s="8"/>
      <c r="E14" s="8"/>
      <c r="F14" s="10">
        <f t="shared" si="0"/>
        <v>12</v>
      </c>
      <c r="G14" s="11">
        <v>2.3808393438758207E-2</v>
      </c>
      <c r="H14" s="12">
        <f>IF($B$3&gt;0,"",'Investment balances'!H15*-G14)</f>
        <v>-824.84733385919822</v>
      </c>
      <c r="I14" s="13">
        <v>8.1074220379593581E-2</v>
      </c>
      <c r="J14" s="14">
        <f>IF($B$3&gt;0,"",'Investment balances'!H15*-I14)</f>
        <v>-2808.8352411026367</v>
      </c>
      <c r="K14" s="15">
        <v>0.13524542918933816</v>
      </c>
      <c r="L14" s="16">
        <f>IF($B$3&gt;0,"",'Investment balances'!H15*-K14)</f>
        <v>-4685.6093826920196</v>
      </c>
      <c r="M14" s="17">
        <v>0.18647480327246796</v>
      </c>
      <c r="N14" s="18">
        <f>IF($B$3&gt;0,"",'Investment balances'!H15*-M14)</f>
        <v>-6460.4629752471128</v>
      </c>
      <c r="O14" s="19">
        <v>5.866248649951121E-2</v>
      </c>
      <c r="P14" s="20">
        <f>IF($B$3&gt;0,"",'Investment balances'!O15*-O14)</f>
        <v>-1983.9879072434255</v>
      </c>
      <c r="Q14" s="21">
        <v>0.11415488004771017</v>
      </c>
      <c r="R14" s="22">
        <f>IF($B$3&gt;0,"",'Investment balances'!O15*-Q14)</f>
        <v>-3860.7620488328239</v>
      </c>
      <c r="S14" s="23">
        <v>0.1666336902923421</v>
      </c>
      <c r="T14" s="24">
        <f>IF($B$3&gt;0,"",'Investment balances'!O15*-S14)</f>
        <v>-5635.6156413879171</v>
      </c>
      <c r="U14" s="25">
        <v>5.89505812233522E-2</v>
      </c>
      <c r="V14" s="26">
        <f>IF($B$3&gt;0,"",'Investment balances'!V15*-U14)</f>
        <v>-1876.7741415893984</v>
      </c>
      <c r="W14" s="27">
        <v>0.11469977796946136</v>
      </c>
      <c r="X14" s="28">
        <f>IF($B$3&gt;0,"",'Investment balances'!V15*-W14)</f>
        <v>-3651.627734144492</v>
      </c>
      <c r="Y14" s="29">
        <v>5.9241518706405871E-2</v>
      </c>
      <c r="Z14" s="30">
        <f>IF($B$3&gt;0,"",'Investment balances'!AC15*-Y14)</f>
        <v>-1774.8535925550943</v>
      </c>
    </row>
    <row r="15" spans="1:33" x14ac:dyDescent="0.35">
      <c r="A15" s="78" t="s">
        <v>26</v>
      </c>
      <c r="E15" s="8"/>
      <c r="F15" s="10">
        <f t="shared" si="0"/>
        <v>13</v>
      </c>
      <c r="G15" s="11">
        <v>2.5766651425841891E-2</v>
      </c>
      <c r="H15" s="12">
        <f>IF($B$3&gt;0,"",'Investment balances'!H16*-G15)</f>
        <v>-934.51424098050347</v>
      </c>
      <c r="I15" s="13">
        <v>8.7526056344832098E-2</v>
      </c>
      <c r="J15" s="14">
        <f>IF($B$3&gt;0,"",'Investment balances'!H16*-I15)</f>
        <v>-3174.4266943850671</v>
      </c>
      <c r="K15" s="15">
        <v>0.1456537088781325</v>
      </c>
      <c r="L15" s="16">
        <f>IF($B$3&gt;0,"",'Investment balances'!H16*-K15)</f>
        <v>-5282.6214376358694</v>
      </c>
      <c r="M15" s="17">
        <v>0.20034634624575584</v>
      </c>
      <c r="N15" s="18">
        <f>IF($B$3&gt;0,"",'Investment balances'!H16*-M15)</f>
        <v>-7266.2338074436957</v>
      </c>
      <c r="O15" s="19">
        <v>6.3392825763332827E-2</v>
      </c>
      <c r="P15" s="20">
        <f>IF($B$3&gt;0,"",'Investment balances'!O16*-O15)</f>
        <v>-2239.9124534045523</v>
      </c>
      <c r="Q15" s="21">
        <v>0.12305784607738134</v>
      </c>
      <c r="R15" s="22">
        <f>IF($B$3&gt;0,"",'Investment balances'!O16*-Q15)</f>
        <v>-4348.1071966553636</v>
      </c>
      <c r="S15" s="23">
        <v>0.17919700149396495</v>
      </c>
      <c r="T15" s="24">
        <f>IF($B$3&gt;0,"",'Investment balances'!O16*-S15)</f>
        <v>-6331.7195664631899</v>
      </c>
      <c r="U15" s="25">
        <v>6.3703356065658343E-2</v>
      </c>
      <c r="V15" s="26">
        <f>IF($B$3&gt;0,"",'Investment balances'!V16*-U15)</f>
        <v>-2108.1947432508109</v>
      </c>
      <c r="W15" s="27">
        <v>0.1236422044546181</v>
      </c>
      <c r="X15" s="28">
        <f>IF($B$3&gt;0,"",'Investment balances'!V16*-W15)</f>
        <v>-4091.8071130586368</v>
      </c>
      <c r="Y15" s="29">
        <v>6.4016942469317453E-2</v>
      </c>
      <c r="Z15" s="30">
        <f>IF($B$3&gt;0,"",'Investment balances'!AC16*-Y15)</f>
        <v>-1983.612369807827</v>
      </c>
    </row>
    <row r="16" spans="1:33" x14ac:dyDescent="0.35">
      <c r="A16" s="78"/>
      <c r="E16" s="8"/>
      <c r="F16" s="10">
        <f t="shared" si="0"/>
        <v>14</v>
      </c>
      <c r="G16" s="11">
        <v>2.7720981112048855E-2</v>
      </c>
      <c r="H16" s="12">
        <f>IF($B$3&gt;0,"",'Investment balances'!H17*-G16)</f>
        <v>-1052.4973134269123</v>
      </c>
      <c r="I16" s="13">
        <v>9.3932593562069983E-2</v>
      </c>
      <c r="J16" s="14">
        <f>IF($B$3&gt;0,"",'Investment balances'!H17*-I16)</f>
        <v>-3566.3890093821333</v>
      </c>
      <c r="K16" s="15">
        <v>0.15593671338511572</v>
      </c>
      <c r="L16" s="16">
        <f>IF($B$3&gt;0,"",'Investment balances'!H17*-K16)</f>
        <v>-5920.5325828500745</v>
      </c>
      <c r="M16" s="17">
        <v>0.21398136341107382</v>
      </c>
      <c r="N16" s="18">
        <f>IF($B$3&gt;0,"",'Investment balances'!H17*-M16)</f>
        <v>-8124.3448492410662</v>
      </c>
      <c r="O16" s="19">
        <v>6.8099394478089895E-2</v>
      </c>
      <c r="P16" s="20">
        <f>IF($B$3&gt;0,"",'Investment balances'!O17*-O16)</f>
        <v>-2513.891695955208</v>
      </c>
      <c r="Q16" s="21">
        <v>0.13187133506152821</v>
      </c>
      <c r="R16" s="22">
        <f>IF($B$3&gt;0,"",'Investment balances'!O17*-Q16)</f>
        <v>-4868.0352694231633</v>
      </c>
      <c r="S16" s="23">
        <v>0.19157091604430715</v>
      </c>
      <c r="T16" s="24">
        <f>IF($B$3&gt;0,"",'Investment balances'!O17*-S16)</f>
        <v>-7071.847535814155</v>
      </c>
      <c r="U16" s="25">
        <v>6.843212699461966E-2</v>
      </c>
      <c r="V16" s="26">
        <f>IF($B$3&gt;0,"",'Investment balances'!V17*-U16)</f>
        <v>-2354.1435734679558</v>
      </c>
      <c r="W16" s="27">
        <v>0.13249430339952095</v>
      </c>
      <c r="X16" s="28">
        <f>IF($B$3&gt;0,"",'Investment balances'!V17*-W16)</f>
        <v>-4557.955839858947</v>
      </c>
      <c r="Y16" s="29">
        <v>6.8768125502468136E-2</v>
      </c>
      <c r="Z16" s="30">
        <f>IF($B$3&gt;0,"",'Investment balances'!AC17*-Y16)</f>
        <v>-2203.8122663909921</v>
      </c>
    </row>
    <row r="17" spans="1:26" x14ac:dyDescent="0.35">
      <c r="E17" s="8"/>
      <c r="F17" s="10">
        <f t="shared" si="0"/>
        <v>15</v>
      </c>
      <c r="G17" s="11">
        <v>2.9671390377621499E-2</v>
      </c>
      <c r="H17" s="12">
        <f>IF($B$3&gt;0,"",'Investment balances'!H18*-G17)</f>
        <v>-1179.3283911589126</v>
      </c>
      <c r="I17" s="13">
        <v>0.10029415007667924</v>
      </c>
      <c r="J17" s="14">
        <f>IF($B$3&gt;0,"",'Investment balances'!H18*-I17)</f>
        <v>-3986.3227555992316</v>
      </c>
      <c r="K17" s="15">
        <v>0.16609595053594681</v>
      </c>
      <c r="L17" s="16">
        <f>IF($B$3&gt;0,"",'Investment balances'!H18*-K17)</f>
        <v>-6601.7017615495588</v>
      </c>
      <c r="M17" s="17">
        <v>0.22738388780627117</v>
      </c>
      <c r="N17" s="18">
        <f>IF($B$3&gt;0,"",'Investment balances'!H18*-M17)</f>
        <v>-9037.6713449962899</v>
      </c>
      <c r="O17" s="19">
        <v>7.2782312093777932E-2</v>
      </c>
      <c r="P17" s="20">
        <f>IF($B$3&gt;0,"",'Investment balances'!O18*-O17)</f>
        <v>-2806.994364440312</v>
      </c>
      <c r="Q17" s="21">
        <v>0.14059624626694003</v>
      </c>
      <c r="R17" s="22">
        <f>IF($B$3&gt;0,"",'Investment balances'!O18*-Q17)</f>
        <v>-5422.3733703906519</v>
      </c>
      <c r="S17" s="23">
        <v>0.20375828916926741</v>
      </c>
      <c r="T17" s="24">
        <f>IF($B$3&gt;0,"",'Investment balances'!O18*-S17)</f>
        <v>-7858.3429538373821</v>
      </c>
      <c r="U17" s="25">
        <v>7.31370152421216E-2</v>
      </c>
      <c r="V17" s="26">
        <f>IF($B$3&gt;0,"",'Investment balances'!V18*-U17)</f>
        <v>-2615.3790059503399</v>
      </c>
      <c r="W17" s="27">
        <v>0.14125698720356625</v>
      </c>
      <c r="X17" s="28">
        <f>IF($B$3&gt;0,"",'Investment balances'!V18*-W17)</f>
        <v>-5051.3485893970701</v>
      </c>
      <c r="Y17" s="29">
        <v>7.3495190855247514E-2</v>
      </c>
      <c r="Z17" s="30">
        <f>IF($B$3&gt;0,"",'Investment balances'!AC18*-Y17)</f>
        <v>-2435.9695834467311</v>
      </c>
    </row>
    <row r="18" spans="1:26" x14ac:dyDescent="0.35">
      <c r="A18" s="3" t="s">
        <v>27</v>
      </c>
      <c r="E18" s="8"/>
      <c r="F18" s="10">
        <f t="shared" si="0"/>
        <v>16</v>
      </c>
      <c r="G18" s="11">
        <v>3.1617887086994374E-2</v>
      </c>
      <c r="H18" s="12">
        <f>IF($B$3&gt;0,"",'Investment balances'!H19*-G18)</f>
        <v>-1315.5705955249141</v>
      </c>
      <c r="I18" s="13">
        <v>0.10661104170101544</v>
      </c>
      <c r="J18" s="14">
        <f>IF($B$3&gt;0,"",'Investment balances'!H19*-I18)</f>
        <v>-4435.9179104611403</v>
      </c>
      <c r="K18" s="15">
        <v>0.17613291000793152</v>
      </c>
      <c r="L18" s="16">
        <f>IF($B$3&gt;0,"",'Investment balances'!H19*-K18)</f>
        <v>-7328.6136000524775</v>
      </c>
      <c r="M18" s="17">
        <v>0.2405578837012495</v>
      </c>
      <c r="N18" s="18">
        <f>IF($B$3&gt;0,"",'Investment balances'!H19*-M18)</f>
        <v>-10009.235514325124</v>
      </c>
      <c r="O18" s="19">
        <v>7.7441697460140652E-2</v>
      </c>
      <c r="P18" s="20">
        <f>IF($B$3&gt;0,"",'Investment balances'!O19*-O18)</f>
        <v>-3120.3473149362126</v>
      </c>
      <c r="Q18" s="21">
        <v>0.14923346992254866</v>
      </c>
      <c r="R18" s="22">
        <f>IF($B$3&gt;0,"",'Investment balances'!O19*-Q18)</f>
        <v>-6013.0430045275634</v>
      </c>
      <c r="S18" s="23">
        <v>0.21576193305113761</v>
      </c>
      <c r="T18" s="24">
        <f>IF($B$3&gt;0,"",'Investment balances'!O19*-S18)</f>
        <v>-8693.6649188002102</v>
      </c>
      <c r="U18" s="25">
        <v>7.781814142776762E-2</v>
      </c>
      <c r="V18" s="26">
        <f>IF($B$3&gt;0,"",'Investment balances'!V19*-U18)</f>
        <v>-2892.6956895913504</v>
      </c>
      <c r="W18" s="27">
        <v>0.14993115904999491</v>
      </c>
      <c r="X18" s="28">
        <f>IF($B$3&gt;0,"",'Investment balances'!V19*-W18)</f>
        <v>-5573.3176038639967</v>
      </c>
      <c r="Y18" s="29">
        <v>7.8198260952428877E-2</v>
      </c>
      <c r="Z18" s="30">
        <f>IF($B$3&gt;0,"",'Investment balances'!AC19*-Y18)</f>
        <v>-2680.6219142726477</v>
      </c>
    </row>
    <row r="19" spans="1:26" x14ac:dyDescent="0.35">
      <c r="E19" s="8"/>
      <c r="F19" s="10">
        <f t="shared" si="0"/>
        <v>17</v>
      </c>
      <c r="G19" s="11">
        <v>3.3560479088825833E-2</v>
      </c>
      <c r="H19" s="12">
        <f>IF($B$3&gt;0,"",'Investment balances'!H20*-G19)</f>
        <v>-1461.8200796139604</v>
      </c>
      <c r="I19" s="13">
        <v>0.1128835820300956</v>
      </c>
      <c r="J19" s="14">
        <f>IF($B$3&gt;0,"",'Investment balances'!H20*-I19)</f>
        <v>-4916.9586177119354</v>
      </c>
      <c r="K19" s="15">
        <v>0.18604906354845793</v>
      </c>
      <c r="L19" s="16">
        <f>IF($B$3&gt;0,"",'Investment balances'!H20*-K19)</f>
        <v>-8103.8848154901252</v>
      </c>
      <c r="M19" s="17">
        <v>0.25350724777053618</v>
      </c>
      <c r="N19" s="18">
        <f>IF($B$3&gt;0,"",'Investment balances'!H20*-M19)</f>
        <v>-11042.213793724675</v>
      </c>
      <c r="O19" s="19">
        <v>8.2077668829687631E-2</v>
      </c>
      <c r="P19" s="20">
        <f>IF($B$3&gt;0,"",'Investment balances'!O20*-O19)</f>
        <v>-3455.138538097955</v>
      </c>
      <c r="Q19" s="21">
        <v>0.15778388731026166</v>
      </c>
      <c r="R19" s="22">
        <f>IF($B$3&gt;0,"",'Investment balances'!O20*-Q19)</f>
        <v>-6642.0647358761589</v>
      </c>
      <c r="S19" s="23">
        <v>0.22758461747750239</v>
      </c>
      <c r="T19" s="24">
        <f>IF($B$3&gt;0,"",'Investment balances'!O20*-S19)</f>
        <v>-9580.3937141107108</v>
      </c>
      <c r="U19" s="25">
        <v>8.24756255619708E-2</v>
      </c>
      <c r="V19" s="26">
        <f>IF($B$3&gt;0,"",'Investment balances'!V20*-U19)</f>
        <v>-3186.926197778203</v>
      </c>
      <c r="W19" s="27">
        <v>0.1585177129989849</v>
      </c>
      <c r="X19" s="28">
        <f>IF($B$3&gt;0,"",'Investment balances'!V20*-W19)</f>
        <v>-6125.2551760127535</v>
      </c>
      <c r="Y19" s="29">
        <v>8.287745759734047E-2</v>
      </c>
      <c r="Z19" s="30">
        <f>IF($B$3&gt;0,"",'Investment balances'!AC20*-Y19)</f>
        <v>-2938.3289782345519</v>
      </c>
    </row>
    <row r="20" spans="1:26" x14ac:dyDescent="0.35">
      <c r="E20" s="8"/>
      <c r="F20" s="10">
        <f t="shared" si="0"/>
        <v>18</v>
      </c>
      <c r="G20" s="11">
        <v>3.5499174216029737E-2</v>
      </c>
      <c r="H20" s="12">
        <f>IF($B$3&gt;0,"",'Investment balances'!H21*-G20)</f>
        <v>-1618.7078733581475</v>
      </c>
      <c r="I20" s="13">
        <v>0.1191120824571661</v>
      </c>
      <c r="J20" s="14">
        <f>IF($B$3&gt;0,"",'Investment balances'!H21*-I20)</f>
        <v>-5431.3281912466819</v>
      </c>
      <c r="K20" s="15">
        <v>0.19584586519080344</v>
      </c>
      <c r="L20" s="16">
        <f>IF($B$3&gt;0,"",'Investment balances'!H21*-K20)</f>
        <v>-8930.2709415094487</v>
      </c>
      <c r="M20" s="17">
        <v>0.2662358102458629</v>
      </c>
      <c r="N20" s="18">
        <f>IF($B$3&gt;0,"",'Investment balances'!H21*-M20)</f>
        <v>-12139.944427785136</v>
      </c>
      <c r="O20" s="19">
        <v>8.6690343860694158E-2</v>
      </c>
      <c r="P20" s="20">
        <f>IF($B$3&gt;0,"",'Investment balances'!O21*-O20)</f>
        <v>-3812.6203178885094</v>
      </c>
      <c r="Q20" s="21">
        <v>0.16624837085488209</v>
      </c>
      <c r="R20" s="22">
        <f>IF($B$3&gt;0,"",'Investment balances'!O21*-Q20)</f>
        <v>-7311.5630681512903</v>
      </c>
      <c r="S20" s="23">
        <v>0.23922907048035397</v>
      </c>
      <c r="T20" s="24">
        <f>IF($B$3&gt;0,"",'Investment balances'!O21*-S20)</f>
        <v>-10521.236554426978</v>
      </c>
      <c r="U20" s="25">
        <v>8.7109587049031545E-2</v>
      </c>
      <c r="V20" s="26">
        <f>IF($B$3&gt;0,"",'Investment balances'!V21*-U20)</f>
        <v>-3498.9427502627809</v>
      </c>
      <c r="W20" s="27">
        <v>0.16701753407980313</v>
      </c>
      <c r="X20" s="28">
        <f>IF($B$3&gt;0,"",'Investment balances'!V21*-W20)</f>
        <v>-6708.616236538468</v>
      </c>
      <c r="Y20" s="29">
        <v>8.7532901975018854E-2</v>
      </c>
      <c r="Z20" s="30">
        <f>IF($B$3&gt;0,"",'Investment balances'!AC21*-Y20)</f>
        <v>-3209.6734862756894</v>
      </c>
    </row>
    <row r="21" spans="1:26" x14ac:dyDescent="0.35">
      <c r="E21" s="8"/>
      <c r="F21" s="10">
        <f t="shared" si="0"/>
        <v>19</v>
      </c>
      <c r="G21" s="11">
        <v>3.7433980285807071E-2</v>
      </c>
      <c r="H21" s="12">
        <f>IF($B$3&gt;0,"",'Investment balances'!H22*-G21)</f>
        <v>-1786.9018283941439</v>
      </c>
      <c r="I21" s="13">
        <v>0.12529685218916198</v>
      </c>
      <c r="J21" s="14">
        <f>IF($B$3&gt;0,"",'Investment balances'!H22*-I21)</f>
        <v>-5981.0143767621857</v>
      </c>
      <c r="K21" s="15">
        <v>0.20552475146734334</v>
      </c>
      <c r="L21" s="16">
        <f>IF($B$3&gt;0,"",'Investment balances'!H22*-K21)</f>
        <v>-9810.6733874754427</v>
      </c>
      <c r="M21" s="17">
        <v>0.27874733604909291</v>
      </c>
      <c r="N21" s="18">
        <f>IF($B$3&gt;0,"",'Investment balances'!H22*-M21)</f>
        <v>-13305.935426668244</v>
      </c>
      <c r="O21" s="19">
        <v>9.1279839620188097E-2</v>
      </c>
      <c r="P21" s="20">
        <f>IF($B$3&gt;0,"",'Investment balances'!O22*-O21)</f>
        <v>-4194.1125483680134</v>
      </c>
      <c r="Q21" s="21">
        <v>0.17462778421312447</v>
      </c>
      <c r="R21" s="22">
        <f>IF($B$3&gt;0,"",'Investment balances'!O22*-Q21)</f>
        <v>-8023.7715590812923</v>
      </c>
      <c r="S21" s="23">
        <v>0.25069797896557477</v>
      </c>
      <c r="T21" s="24">
        <f>IF($B$3&gt;0,"",'Investment balances'!O22*-S21)</f>
        <v>-11519.033598274093</v>
      </c>
      <c r="U21" s="25">
        <v>9.1720144690198083E-2</v>
      </c>
      <c r="V21" s="26">
        <f>IF($B$3&gt;0,"",'Investment balances'!V22*-U21)</f>
        <v>-3829.6590107132774</v>
      </c>
      <c r="W21" s="27">
        <v>0.17543149838202743</v>
      </c>
      <c r="X21" s="28">
        <f>IF($B$3&gt;0,"",'Investment balances'!V22*-W21)</f>
        <v>-7324.9210499060782</v>
      </c>
      <c r="Y21" s="29">
        <v>9.2164714655348756E-2</v>
      </c>
      <c r="Z21" s="30">
        <f>IF($B$3&gt;0,"",'Investment balances'!AC22*-Y21)</f>
        <v>-3495.2620391928021</v>
      </c>
    </row>
    <row r="22" spans="1:26" x14ac:dyDescent="0.35">
      <c r="E22" s="8"/>
      <c r="F22" s="10">
        <f t="shared" si="0"/>
        <v>20</v>
      </c>
      <c r="G22" s="11">
        <v>3.9364905099677196E-2</v>
      </c>
      <c r="H22" s="12">
        <f>IF($B$3&gt;0,"",'Investment balances'!H23*-G22)</f>
        <v>-1967.1086679534003</v>
      </c>
      <c r="I22" s="13">
        <v>0.13143819826205658</v>
      </c>
      <c r="J22" s="14">
        <f>IF($B$3&gt;0,"",'Investment balances'!H23*-I22)</f>
        <v>-6568.1148842294369</v>
      </c>
      <c r="K22" s="15">
        <v>0.21508714162019393</v>
      </c>
      <c r="L22" s="16">
        <f>IF($B$3&gt;0,"",'Investment balances'!H23*-K22)</f>
        <v>-10748.146847428157</v>
      </c>
      <c r="M22" s="17">
        <v>0.29104552590582861</v>
      </c>
      <c r="N22" s="18">
        <f>IF($B$3&gt;0,"",'Investment balances'!H23*-M22)</f>
        <v>-14543.87290731983</v>
      </c>
      <c r="O22" s="19">
        <v>9.5846272586920855E-2</v>
      </c>
      <c r="P22" s="20">
        <f>IF($B$3&gt;0,"",'Investment balances'!O23*-O22)</f>
        <v>-4601.0062162760123</v>
      </c>
      <c r="Q22" s="21">
        <v>0.18292298236173635</v>
      </c>
      <c r="R22" s="22">
        <f>IF($B$3&gt;0,"",'Investment balances'!O23*-Q22)</f>
        <v>-8781.03817947475</v>
      </c>
      <c r="S22" s="23">
        <v>0.26199398933292795</v>
      </c>
      <c r="T22" s="24">
        <f>IF($B$3&gt;0,"",'Investment balances'!O23*-S22)</f>
        <v>-12576.764239366425</v>
      </c>
      <c r="U22" s="25">
        <v>9.6307416686712277E-2</v>
      </c>
      <c r="V22" s="26">
        <f>IF($B$3&gt;0,"",'Investment balances'!V23*-U22)</f>
        <v>-4180.0319631987377</v>
      </c>
      <c r="W22" s="27">
        <v>0.18376047314584532</v>
      </c>
      <c r="X22" s="28">
        <f>IF($B$3&gt;0,"",'Investment balances'!V23*-W22)</f>
        <v>-7975.7580230904114</v>
      </c>
      <c r="Y22" s="29">
        <v>9.6773015596184467E-2</v>
      </c>
      <c r="Z22" s="30">
        <f>IF($B$3&gt;0,"",'Investment balances'!AC23*-Y22)</f>
        <v>-3795.7260598916746</v>
      </c>
    </row>
    <row r="23" spans="1:26" x14ac:dyDescent="0.35">
      <c r="E23" s="8"/>
      <c r="F23" s="10">
        <f t="shared" si="0"/>
        <v>21</v>
      </c>
      <c r="G23" s="11">
        <v>4.1291956443509345E-2</v>
      </c>
      <c r="H23" s="12">
        <f>IF($B$3&gt;0,"",'Investment balances'!H24*-G23)</f>
        <v>-2160.0761473242314</v>
      </c>
      <c r="I23" s="13">
        <v>0.13753642555610432</v>
      </c>
      <c r="J23" s="14">
        <f>IF($B$3&gt;0,"",'Investment balances'!H24*-I23)</f>
        <v>-7194.8432048362047</v>
      </c>
      <c r="K23" s="15">
        <v>0.22453443780931895</v>
      </c>
      <c r="L23" s="16">
        <f>IF($B$3&gt;0,"",'Investment balances'!H24*-K23)</f>
        <v>-11745.907075832067</v>
      </c>
      <c r="M23" s="17">
        <v>0.30313401744003216</v>
      </c>
      <c r="N23" s="18">
        <f>IF($B$3&gt;0,"",'Investment balances'!H24*-M23)</f>
        <v>-15857.629836711392</v>
      </c>
      <c r="O23" s="19">
        <v>0.10038975865432324</v>
      </c>
      <c r="P23" s="20">
        <f>IF($B$3&gt;0,"",'Investment balances'!O24*-O23)</f>
        <v>-5034.7670575119473</v>
      </c>
      <c r="Q23" s="21">
        <v>0.19113481168473387</v>
      </c>
      <c r="R23" s="22">
        <f>IF($B$3&gt;0,"",'Investment balances'!O24*-Q23)</f>
        <v>-9585.8309285078249</v>
      </c>
      <c r="S23" s="23">
        <v>0.27311970808670283</v>
      </c>
      <c r="T23" s="24">
        <f>IF($B$3&gt;0,"",'Investment balances'!O24*-S23)</f>
        <v>-13697.553689387149</v>
      </c>
      <c r="U23" s="25">
        <v>0.10087152064283991</v>
      </c>
      <c r="V23" s="26">
        <f>IF($B$3&gt;0,"",'Investment balances'!V24*-U23)</f>
        <v>-4551.0638709958766</v>
      </c>
      <c r="W23" s="27">
        <v>0.19200531685144276</v>
      </c>
      <c r="X23" s="28">
        <f>IF($B$3&gt;0,"",'Investment balances'!V24*-W23)</f>
        <v>-8662.7866318752003</v>
      </c>
      <c r="Y23" s="29">
        <v>0.10135792414645767</v>
      </c>
      <c r="Z23" s="30">
        <f>IF($B$3&gt;0,"",'Investment balances'!AC24*-Y23)</f>
        <v>-4111.7227608793264</v>
      </c>
    </row>
    <row r="24" spans="1:26" x14ac:dyDescent="0.35">
      <c r="E24" s="8"/>
      <c r="F24" s="10">
        <f t="shared" si="0"/>
        <v>22</v>
      </c>
      <c r="G24" s="11">
        <v>4.3215142087554545E-2</v>
      </c>
      <c r="H24" s="12">
        <f>IF($B$3&gt;0,"",'Investment balances'!H25*-G24)</f>
        <v>-2366.595330716495</v>
      </c>
      <c r="I24" s="13">
        <v>0.1435918368109762</v>
      </c>
      <c r="J24" s="14">
        <f>IF($B$3&gt;0,"",'Investment balances'!H25*-I24)</f>
        <v>-7863.5347267254847</v>
      </c>
      <c r="K24" s="15">
        <v>0.23386802531813355</v>
      </c>
      <c r="L24" s="16">
        <f>IF($B$3&gt;0,"",'Investment balances'!H25*-K24)</f>
        <v>-12807.339047976313</v>
      </c>
      <c r="M24" s="17">
        <v>0.31501638624998152</v>
      </c>
      <c r="N24" s="18">
        <f>IF($B$3&gt;0,"",'Investment balances'!H25*-M24)</f>
        <v>-17251.275196271774</v>
      </c>
      <c r="O24" s="19">
        <v>0.10491041313344719</v>
      </c>
      <c r="P24" s="20">
        <f>IF($B$3&gt;0,"",'Investment balances'!O25*-O24)</f>
        <v>-5496.9393960089646</v>
      </c>
      <c r="Q24" s="21">
        <v>0.19926411005976161</v>
      </c>
      <c r="R24" s="22">
        <f>IF($B$3&gt;0,"",'Investment balances'!O25*-Q24)</f>
        <v>-10440.743717259809</v>
      </c>
      <c r="S24" s="23">
        <v>0.28407770243715458</v>
      </c>
      <c r="T24" s="24">
        <f>IF($B$3&gt;0,"",'Investment balances'!O25*-S24)</f>
        <v>-14884.679865555272</v>
      </c>
      <c r="U24" s="25">
        <v>0.10541257356888616</v>
      </c>
      <c r="V24" s="26">
        <f>IF($B$3&gt;0,"",'Investment balances'!V25*-U24)</f>
        <v>-4943.8043212508446</v>
      </c>
      <c r="W24" s="27">
        <v>0.20016687930748892</v>
      </c>
      <c r="X24" s="28">
        <f>IF($B$3&gt;0,"",'Investment balances'!V25*-W24)</f>
        <v>-9387.7404695463083</v>
      </c>
      <c r="Y24" s="29">
        <v>0.10591955904926764</v>
      </c>
      <c r="Z24" s="30">
        <f>IF($B$3&gt;0,"",'Investment balances'!AC25*-Y24)</f>
        <v>-4443.9361482954637</v>
      </c>
    </row>
    <row r="25" spans="1:26" x14ac:dyDescent="0.35">
      <c r="E25" s="8"/>
      <c r="F25" s="10">
        <f t="shared" si="0"/>
        <v>23</v>
      </c>
      <c r="G25" s="11">
        <v>4.513446978647611E-2</v>
      </c>
      <c r="H25" s="12">
        <f>IF($B$3&gt;0,"",'Investment balances'!H26*-G25)</f>
        <v>-2587.5029906617597</v>
      </c>
      <c r="I25" s="13">
        <v>0.14960473264078866</v>
      </c>
      <c r="J25" s="14">
        <f>IF($B$3&gt;0,"",'Investment balances'!H26*-I25)</f>
        <v>-8576.6531645661053</v>
      </c>
      <c r="K25" s="15">
        <v>0.24308927275663142</v>
      </c>
      <c r="L25" s="16">
        <f>IF($B$3&gt;0,"",'Investment balances'!H26*-K25)</f>
        <v>-13936.005523743739</v>
      </c>
      <c r="M25" s="17">
        <v>0.32669614696587962</v>
      </c>
      <c r="N25" s="18">
        <f>IF($B$3&gt;0,"",'Investment balances'!H26*-M25)</f>
        <v>-18729.083587577166</v>
      </c>
      <c r="O25" s="19">
        <v>0.10940835075589209</v>
      </c>
      <c r="P25" s="20">
        <f>IF($B$3&gt;0,"",'Investment balances'!O26*-O25)</f>
        <v>-5989.1501739043188</v>
      </c>
      <c r="Q25" s="21">
        <v>0.20731170694358295</v>
      </c>
      <c r="R25" s="22">
        <f>IF($B$3&gt;0,"",'Investment balances'!O26*-Q25)</f>
        <v>-11348.502533081961</v>
      </c>
      <c r="S25" s="23">
        <v>0.29487050089287581</v>
      </c>
      <c r="T25" s="24">
        <f>IF($B$3&gt;0,"",'Investment balances'!O26*-S25)</f>
        <v>-16141.580596915388</v>
      </c>
      <c r="U25" s="25">
        <v>0.10993069188419474</v>
      </c>
      <c r="V25" s="26">
        <f>IF($B$3&gt;0,"",'Investment balances'!V26*-U25)</f>
        <v>-5359.3523591776411</v>
      </c>
      <c r="W25" s="27">
        <v>0.20824600173872646</v>
      </c>
      <c r="X25" s="28">
        <f>IF($B$3&gt;0,"",'Investment balances'!V26*-W25)</f>
        <v>-10152.430423011068</v>
      </c>
      <c r="Y25" s="29">
        <v>0.11045803844495677</v>
      </c>
      <c r="Z25" s="30">
        <f>IF($B$3&gt;0,"",'Investment balances'!AC26*-Y25)</f>
        <v>-4793.078063833429</v>
      </c>
    </row>
    <row r="26" spans="1:26" x14ac:dyDescent="0.35">
      <c r="E26" s="8"/>
      <c r="F26" s="10">
        <f t="shared" si="0"/>
        <v>24</v>
      </c>
      <c r="G26" s="11">
        <v>4.7049947279381756E-2</v>
      </c>
      <c r="H26" s="12">
        <f>IF($B$3&gt;0,"",'Investment balances'!H27*-G26)</f>
        <v>-2823.6841363998365</v>
      </c>
      <c r="I26" s="13">
        <v>0.15557541154902782</v>
      </c>
      <c r="J26" s="14">
        <f>IF($B$3&gt;0,"",'Investment balances'!H27*-I26)</f>
        <v>-9336.7973187373609</v>
      </c>
      <c r="K26" s="15">
        <v>0.25219953226206809</v>
      </c>
      <c r="L26" s="16">
        <f>IF($B$3&gt;0,"",'Investment balances'!H27*-K26)</f>
        <v>-15135.656034367783</v>
      </c>
      <c r="M26" s="17">
        <v>0.33817675428943039</v>
      </c>
      <c r="N26" s="18">
        <f>IF($B$3&gt;0,"",'Investment balances'!H27*-M26)</f>
        <v>-20295.545300317659</v>
      </c>
      <c r="O26" s="19">
        <v>0.11388368567671668</v>
      </c>
      <c r="P26" s="20">
        <f>IF($B$3&gt;0,"",'Investment balances'!O27*-O26)</f>
        <v>-6513.1131823374872</v>
      </c>
      <c r="Q26" s="21">
        <v>0.21527842345671269</v>
      </c>
      <c r="R26" s="22">
        <f>IF($B$3&gt;0,"",'Investment balances'!O27*-Q26)</f>
        <v>-12311.971897967916</v>
      </c>
      <c r="S26" s="23">
        <v>0.30550059384423955</v>
      </c>
      <c r="T26" s="24">
        <f>IF($B$3&gt;0,"",'Investment balances'!O27*-S26)</f>
        <v>-17471.861163917794</v>
      </c>
      <c r="U26" s="25">
        <v>0.11442599142013316</v>
      </c>
      <c r="V26" s="26">
        <f>IF($B$3&gt;0,"",'Investment balances'!V27*-U26)</f>
        <v>-5798.8587156304293</v>
      </c>
      <c r="W26" s="27">
        <v>0.21624351687267884</v>
      </c>
      <c r="X26" s="28">
        <f>IF($B$3&gt;0,"",'Investment balances'!V27*-W26)</f>
        <v>-10958.747981580305</v>
      </c>
      <c r="Y26" s="29">
        <v>0.11497347987417035</v>
      </c>
      <c r="Z26" s="30">
        <f>IF($B$3&gt;0,"",'Investment balances'!AC27*-Y26)</f>
        <v>-5159.889265949877</v>
      </c>
    </row>
    <row r="27" spans="1:26" x14ac:dyDescent="0.35">
      <c r="E27" s="8"/>
      <c r="F27" s="10">
        <f t="shared" si="0"/>
        <v>25</v>
      </c>
      <c r="G27" s="11">
        <v>4.8961582289854241E-2</v>
      </c>
      <c r="H27" s="12">
        <f>IF($B$3&gt;0,"",'Investment balances'!H28*-G27)</f>
        <v>-3076.0746780362342</v>
      </c>
      <c r="I27" s="13">
        <v>0.1615041699433675</v>
      </c>
      <c r="J27" s="14">
        <f>IF($B$3&gt;0,"",'Investment balances'!H28*-I27)</f>
        <v>-10146.708180691281</v>
      </c>
      <c r="K27" s="15">
        <v>0.26120013969722877</v>
      </c>
      <c r="L27" s="16">
        <f>IF($B$3&gt;0,"",'Investment balances'!H28*-K27)</f>
        <v>-16410.236312739973</v>
      </c>
      <c r="M27" s="17">
        <v>0.34946160401568888</v>
      </c>
      <c r="N27" s="18">
        <f>IF($B$3&gt;0,"",'Investment balances'!H28*-M27)</f>
        <v>-21955.376864553251</v>
      </c>
      <c r="O27" s="19">
        <v>0.11833653147733623</v>
      </c>
      <c r="P27" s="20">
        <f>IF($B$3&gt;0,"",'Investment balances'!O28*-O27)</f>
        <v>-7070.6335026550087</v>
      </c>
      <c r="Q27" s="21">
        <v>0.22316507246719799</v>
      </c>
      <c r="R27" s="22">
        <f>IF($B$3&gt;0,"",'Investment balances'!O28*-Q27)</f>
        <v>-13334.161634703694</v>
      </c>
      <c r="S27" s="23">
        <v>0.31597043413804504</v>
      </c>
      <c r="T27" s="24">
        <f>IF($B$3&gt;0,"",'Investment balances'!O28*-S27)</f>
        <v>-18879.302186516976</v>
      </c>
      <c r="U27" s="25">
        <v>0.11889858742306171</v>
      </c>
      <c r="V27" s="26">
        <f>IF($B$3&gt;0,"",'Investment balances'!V28*-U27)</f>
        <v>-6263.5281320486847</v>
      </c>
      <c r="W27" s="27">
        <v>0.22416024902548007</v>
      </c>
      <c r="X27" s="28">
        <f>IF($B$3&gt;0,"",'Investment balances'!V28*-W27)</f>
        <v>-11808.668683861968</v>
      </c>
      <c r="Y27" s="29">
        <v>0.11946600028090051</v>
      </c>
      <c r="Z27" s="30">
        <f>IF($B$3&gt;0,"",'Investment balances'!AC28*-Y27)</f>
        <v>-5545.1405518132833</v>
      </c>
    </row>
    <row r="28" spans="1:26" x14ac:dyDescent="0.35">
      <c r="E28" s="8"/>
      <c r="F28" s="10">
        <f t="shared" si="0"/>
        <v>26</v>
      </c>
      <c r="G28" s="11">
        <v>5.0869382525982845E-2</v>
      </c>
      <c r="H28" s="12">
        <f>IF($B$3&gt;0,"",'Investment balances'!H29*-G28)</f>
        <v>-3345.6642336064142</v>
      </c>
      <c r="I28" s="13">
        <v>0.16739130215038503</v>
      </c>
      <c r="J28" s="14">
        <f>IF($B$3&gt;0,"",'Investment balances'!H29*-I28)</f>
        <v>-11009.276401876814</v>
      </c>
      <c r="K28" s="15">
        <v>0.27009241484630925</v>
      </c>
      <c r="L28" s="16">
        <f>IF($B$3&gt;0,"",'Investment balances'!H29*-K28)</f>
        <v>-17763.898188819694</v>
      </c>
      <c r="M28" s="17">
        <v>0.36055403403748759</v>
      </c>
      <c r="N28" s="18">
        <f>IF($B$3&gt;0,"",'Investment balances'!H29*-M28)</f>
        <v>-23713.532110313841</v>
      </c>
      <c r="O28" s="19">
        <v>0.12276700116840493</v>
      </c>
      <c r="P28" s="20">
        <f>IF($B$3&gt;0,"",'Investment balances'!O29*-O28)</f>
        <v>-7663.6121682703515</v>
      </c>
      <c r="Q28" s="21">
        <v>0.23097245867355778</v>
      </c>
      <c r="R28" s="22">
        <f>IF($B$3&gt;0,"",'Investment balances'!O29*-Q28)</f>
        <v>-14418.233955213231</v>
      </c>
      <c r="S28" s="23">
        <v>0.32628243764350168</v>
      </c>
      <c r="T28" s="24">
        <f>IF($B$3&gt;0,"",'Investment balances'!O29*-S28)</f>
        <v>-20367.867876707376</v>
      </c>
      <c r="U28" s="25">
        <v>0.12334859455728862</v>
      </c>
      <c r="V28" s="26">
        <f>IF($B$3&gt;0,"",'Investment balances'!V29*-U28)</f>
        <v>-6754.6217869428792</v>
      </c>
      <c r="W28" s="27">
        <v>0.23199701418683885</v>
      </c>
      <c r="X28" s="28">
        <f>IF($B$3&gt;0,"",'Investment balances'!V29*-W28)</f>
        <v>-12704.255708437024</v>
      </c>
      <c r="Y28" s="29">
        <v>0.12393571601551528</v>
      </c>
      <c r="Z28" s="30">
        <f>IF($B$3&gt;0,"",'Investment balances'!AC29*-Y28)</f>
        <v>-5949.6339214941454</v>
      </c>
    </row>
    <row r="29" spans="1:26" x14ac:dyDescent="0.35">
      <c r="E29" s="8"/>
      <c r="F29" s="10">
        <f t="shared" si="0"/>
        <v>27</v>
      </c>
      <c r="G29" s="11">
        <v>5.2773355680394221E-2</v>
      </c>
      <c r="H29" s="12">
        <f>IF($B$3&gt;0,"",'Investment balances'!H30*-G29)</f>
        <v>-3633.4990865515324</v>
      </c>
      <c r="I29" s="13">
        <v>0.17323710043017171</v>
      </c>
      <c r="J29" s="14">
        <f>IF($B$3&gt;0,"",'Investment balances'!H30*-I29)</f>
        <v>-11927.550144470231</v>
      </c>
      <c r="K29" s="15">
        <v>0.27887766160843991</v>
      </c>
      <c r="L29" s="16">
        <f>IF($B$3&gt;0,"",'Investment balances'!H30*-K29)</f>
        <v>-19201.009972734111</v>
      </c>
      <c r="M29" s="17">
        <v>0.37145732533273612</v>
      </c>
      <c r="N29" s="18">
        <f>IF($B$3&gt;0,"",'Investment balances'!H30*-M29)</f>
        <v>-25575.213758688347</v>
      </c>
      <c r="O29" s="19">
        <v>0.12717520719268438</v>
      </c>
      <c r="P29" s="20">
        <f>IF($B$3&gt;0,"",'Investment balances'!O30*-O29)</f>
        <v>-8294.0510579186594</v>
      </c>
      <c r="Q29" s="21">
        <v>0.23870137868688898</v>
      </c>
      <c r="R29" s="22">
        <f>IF($B$3&gt;0,"",'Investment balances'!O30*-Q29)</f>
        <v>-15567.510886182539</v>
      </c>
      <c r="S29" s="23">
        <v>0.33643898380968018</v>
      </c>
      <c r="T29" s="24">
        <f>IF($B$3&gt;0,"",'Investment balances'!O30*-S29)</f>
        <v>-21941.714672136772</v>
      </c>
      <c r="U29" s="25">
        <v>0.12777612690800944</v>
      </c>
      <c r="V29" s="26">
        <f>IF($B$3&gt;0,"",'Investment balances'!V30*-U29)</f>
        <v>-7273.4598282638799</v>
      </c>
      <c r="W29" s="27">
        <v>0.23975462010414358</v>
      </c>
      <c r="X29" s="28">
        <f>IF($B$3&gt;0,"",'Investment balances'!V30*-W29)</f>
        <v>-13647.663614218111</v>
      </c>
      <c r="Y29" s="29">
        <v>0.1283827428377716</v>
      </c>
      <c r="Z29" s="30">
        <f>IF($B$3&gt;0,"",'Investment balances'!AC30*-Y29)</f>
        <v>-6374.2037859542324</v>
      </c>
    </row>
    <row r="30" spans="1:26" x14ac:dyDescent="0.35">
      <c r="E30" s="8"/>
      <c r="F30" s="10">
        <f t="shared" si="0"/>
        <v>28</v>
      </c>
      <c r="G30" s="11">
        <v>5.4673509430283151E-2</v>
      </c>
      <c r="H30" s="12">
        <f>IF($B$3&gt;0,"",'Investment balances'!H31*-G30)</f>
        <v>-3940.6853014982544</v>
      </c>
      <c r="I30" s="13">
        <v>0.1790418549908426</v>
      </c>
      <c r="J30" s="14">
        <f>IF($B$3&gt;0,"",'Investment balances'!H31*-I30)</f>
        <v>-12904.74333305919</v>
      </c>
      <c r="K30" s="15">
        <v>0.28755716818888005</v>
      </c>
      <c r="L30" s="16">
        <f>IF($B$3&gt;0,"",'Investment balances'!H31*-K30)</f>
        <v>-20726.167349241485</v>
      </c>
      <c r="M30" s="17">
        <v>0.38217470293488615</v>
      </c>
      <c r="N30" s="18">
        <f>IF($B$3&gt;0,"",'Investment balances'!H31*-M30)</f>
        <v>-27545.885569690381</v>
      </c>
      <c r="O30" s="19">
        <v>0.13156126142789717</v>
      </c>
      <c r="P30" s="20">
        <f>IF($B$3&gt;0,"",'Investment balances'!O31*-O30)</f>
        <v>-8964.0580315609041</v>
      </c>
      <c r="Q30" s="21">
        <v>0.24635262111214645</v>
      </c>
      <c r="R30" s="22">
        <f>IF($B$3&gt;0,"",'Investment balances'!O31*-Q30)</f>
        <v>-16785.482047743189</v>
      </c>
      <c r="S30" s="23">
        <v>0.34644241621455946</v>
      </c>
      <c r="T30" s="24">
        <f>IF($B$3&gt;0,"",'Investment balances'!O31*-S30)</f>
        <v>-23605.200268192082</v>
      </c>
      <c r="U30" s="25">
        <v>0.13218129798423156</v>
      </c>
      <c r="V30" s="26">
        <f>IF($B$3&gt;0,"",'Investment balances'!V31*-U30)</f>
        <v>-7821.42401618229</v>
      </c>
      <c r="W30" s="27">
        <v>0.2474338663657179</v>
      </c>
      <c r="X30" s="28">
        <f>IF($B$3&gt;0,"",'Investment balances'!V31*-W30)</f>
        <v>-14641.142236631185</v>
      </c>
      <c r="Y30" s="29">
        <v>0.13280719591981344</v>
      </c>
      <c r="Z30" s="30">
        <f>IF($B$3&gt;0,"",'Investment balances'!AC31*-Y30)</f>
        <v>-6819.7182204488972</v>
      </c>
    </row>
    <row r="31" spans="1:26" x14ac:dyDescent="0.35">
      <c r="E31" s="8"/>
      <c r="F31" s="10">
        <f t="shared" si="0"/>
        <v>29</v>
      </c>
      <c r="G31" s="11">
        <v>5.6569851437444051E-2</v>
      </c>
      <c r="H31" s="12">
        <f>IF($B$3&gt;0,"",'Investment balances'!H32*-G31)</f>
        <v>-4268.39200664292</v>
      </c>
      <c r="I31" s="13">
        <v>0.18480585400294289</v>
      </c>
      <c r="J31" s="14">
        <f>IF($B$3&gt;0,"",'Investment balances'!H32*-I31)</f>
        <v>-13944.24432737419</v>
      </c>
      <c r="K31" s="15">
        <v>0.29613220728791045</v>
      </c>
      <c r="L31" s="16">
        <f>IF($B$3&gt;0,"",'Investment balances'!H32*-K31)</f>
        <v>-22344.204808368715</v>
      </c>
      <c r="M31" s="17">
        <v>0.39270933688684889</v>
      </c>
      <c r="N31" s="18">
        <f>IF($B$3&gt;0,"",'Investment balances'!H32*-M31)</f>
        <v>-29631.285073383664</v>
      </c>
      <c r="O31" s="19">
        <v>0.13592527518956599</v>
      </c>
      <c r="P31" s="20">
        <f>IF($B$3&gt;0,"",'Investment balances'!O32*-O31)</f>
        <v>-9675.852320731241</v>
      </c>
      <c r="Q31" s="21">
        <v>0.25392696662860714</v>
      </c>
      <c r="R31" s="22">
        <f>IF($B$3&gt;0,"",'Investment balances'!O32*-Q31)</f>
        <v>-18075.812801725751</v>
      </c>
      <c r="S31" s="23">
        <v>0.35629504310579724</v>
      </c>
      <c r="T31" s="24">
        <f>IF($B$3&gt;0,"",'Investment balances'!O32*-S31)</f>
        <v>-25362.893066740704</v>
      </c>
      <c r="U31" s="25">
        <v>0.13656422072168481</v>
      </c>
      <c r="V31" s="26">
        <f>IF($B$3&gt;0,"",'Investment balances'!V32*-U31)</f>
        <v>-8399.960480994514</v>
      </c>
      <c r="W31" s="27">
        <v>0.25503554448323584</v>
      </c>
      <c r="X31" s="28">
        <f>IF($B$3&gt;0,"",'Investment balances'!V32*-W31)</f>
        <v>-15687.040746009463</v>
      </c>
      <c r="Y31" s="29">
        <v>0.13720918984915456</v>
      </c>
      <c r="Z31" s="30">
        <f>IF($B$3&gt;0,"",'Investment balances'!AC32*-Y31)</f>
        <v>-7287.0802650149517</v>
      </c>
    </row>
    <row r="32" spans="1:26" x14ac:dyDescent="0.35">
      <c r="E32" s="8"/>
      <c r="F32" s="10">
        <f t="shared" si="0"/>
        <v>30</v>
      </c>
      <c r="G32" s="11">
        <v>5.8462389348301599E-2</v>
      </c>
      <c r="H32" s="12">
        <f>IF($B$3&gt;0,"",'Investment balances'!H33*-G32)</f>
        <v>-4617.8548514685372</v>
      </c>
      <c r="I32" s="13">
        <v>0.19052938361375471</v>
      </c>
      <c r="J32" s="14">
        <f>IF($B$3&gt;0,"",'Investment balances'!H33*-I32)</f>
        <v>-15049.625037154719</v>
      </c>
      <c r="K32" s="15">
        <v>0.30460403628745414</v>
      </c>
      <c r="L32" s="16">
        <f>IF($B$3&gt;0,"",'Investment balances'!H33*-K32)</f>
        <v>-24060.207638225485</v>
      </c>
      <c r="M32" s="17">
        <v>0.40306434317864787</v>
      </c>
      <c r="N32" s="18">
        <f>IF($B$3&gt;0,"",'Investment balances'!H33*-M32)</f>
        <v>-31837.436912002828</v>
      </c>
      <c r="O32" s="19">
        <v>0.14026735923383951</v>
      </c>
      <c r="P32" s="20">
        <f>IF($B$3&gt;0,"",'Investment balances'!O33*-O32)</f>
        <v>-10431.770185686142</v>
      </c>
      <c r="Q32" s="21">
        <v>0.26142518806952564</v>
      </c>
      <c r="R32" s="22">
        <f>IF($B$3&gt;0,"",'Investment balances'!O33*-Q32)</f>
        <v>-19442.352786756896</v>
      </c>
      <c r="S32" s="23">
        <v>0.36599913793334804</v>
      </c>
      <c r="T32" s="24">
        <f>IF($B$3&gt;0,"",'Investment balances'!O33*-S32)</f>
        <v>-27219.582060534241</v>
      </c>
      <c r="U32" s="25">
        <v>0.14092500748571671</v>
      </c>
      <c r="V32" s="26">
        <f>IF($B$3&gt;0,"",'Investment balances'!V33*-U32)</f>
        <v>-9010.5826010707551</v>
      </c>
      <c r="W32" s="27">
        <v>0.26256043797330425</v>
      </c>
      <c r="X32" s="28">
        <f>IF($B$3&gt;0,"",'Investment balances'!V33*-W32)</f>
        <v>-16787.811874848103</v>
      </c>
      <c r="Y32" s="29">
        <v>0.1415888386316462</v>
      </c>
      <c r="Z32" s="30">
        <f>IF($B$3&gt;0,"",'Investment balances'!AC33*-Y32)</f>
        <v>-7777.2292737773469</v>
      </c>
    </row>
    <row r="33" spans="4:30" x14ac:dyDescent="0.35">
      <c r="E33" s="8"/>
      <c r="F33" s="10">
        <f t="shared" si="0"/>
        <v>31</v>
      </c>
      <c r="G33" s="11">
        <v>6.0351130793941728E-2</v>
      </c>
      <c r="H33" s="12">
        <f>IF($B$3&gt;0,"",'Investment balances'!H34*-G33)</f>
        <v>-4990.3796489735496</v>
      </c>
      <c r="I33" s="13">
        <v>0.1962127279615016</v>
      </c>
      <c r="J33" s="14">
        <f>IF($B$3&gt;0,"",'Investment balances'!H34*-I33)</f>
        <v>-16224.650501278666</v>
      </c>
      <c r="K33" s="15">
        <v>0.31297389743544868</v>
      </c>
      <c r="L33" s="16">
        <f>IF($B$3&gt;0,"",'Investment balances'!H34*-K33)</f>
        <v>-25879.524507245576</v>
      </c>
      <c r="M33" s="17">
        <v>0.41324278466908221</v>
      </c>
      <c r="N33" s="18">
        <f>IF($B$3&gt;0,"",'Investment balances'!H34*-M33)</f>
        <v>-34170.666822116313</v>
      </c>
      <c r="O33" s="19">
        <v>0.1445876237603026</v>
      </c>
      <c r="P33" s="20">
        <f>IF($B$3&gt;0,"",'Investment balances'!O34*-O33)</f>
        <v>-11234.270852305061</v>
      </c>
      <c r="Q33" s="21">
        <v>0.2688480505009877</v>
      </c>
      <c r="R33" s="22">
        <f>IF($B$3&gt;0,"",'Investment balances'!O34*-Q33)</f>
        <v>-20889.144858271953</v>
      </c>
      <c r="S33" s="23">
        <v>0.37555693987405142</v>
      </c>
      <c r="T33" s="24">
        <f>IF($B$3&gt;0,"",'Investment balances'!O34*-S33)</f>
        <v>-29180.287173142693</v>
      </c>
      <c r="U33" s="25">
        <v>0.14526377007417274</v>
      </c>
      <c r="V33" s="26">
        <f>IF($B$3&gt;0,"",'Investment balances'!V34*-U33)</f>
        <v>-9654.8740059668962</v>
      </c>
      <c r="W33" s="27">
        <v>0.27000932243822046</v>
      </c>
      <c r="X33" s="28">
        <f>IF($B$3&gt;0,"",'Investment balances'!V34*-W33)</f>
        <v>-17946.016320837633</v>
      </c>
      <c r="Y33" s="29">
        <v>0.14594625569442982</v>
      </c>
      <c r="Z33" s="30">
        <f>IF($B$3&gt;0,"",'Investment balances'!AC34*-Y33)</f>
        <v>-8291.1423148707399</v>
      </c>
    </row>
    <row r="34" spans="4:30" x14ac:dyDescent="0.35">
      <c r="E34" s="8"/>
      <c r="F34" s="10">
        <f t="shared" si="0"/>
        <v>32</v>
      </c>
      <c r="G34" s="11">
        <v>6.2236083390142513E-2</v>
      </c>
      <c r="H34" s="12">
        <f>IF($B$3&gt;0,"",'Investment balances'!H35*-G34)</f>
        <v>-5387.3462120643826</v>
      </c>
      <c r="I34" s="13">
        <v>0.20185616918945506</v>
      </c>
      <c r="J34" s="14">
        <f>IF($B$3&gt;0,"",'Investment balances'!H35*-I34)</f>
        <v>-17473.288954376596</v>
      </c>
      <c r="K34" s="15">
        <v>0.32124301802800093</v>
      </c>
      <c r="L34" s="16">
        <f>IF($B$3&gt;0,"",'Investment balances'!H35*-K34)</f>
        <v>-27807.780664414298</v>
      </c>
      <c r="M34" s="17">
        <v>0.42324767199167562</v>
      </c>
      <c r="N34" s="18">
        <f>IF($B$3&gt;0,"",'Investment balances'!H35*-M34)</f>
        <v>-36637.616287251403</v>
      </c>
      <c r="O34" s="19">
        <v>0.14888617841477336</v>
      </c>
      <c r="P34" s="20">
        <f>IF($B$3&gt;0,"",'Investment balances'!O35*-O34)</f>
        <v>-12085.942742312143</v>
      </c>
      <c r="Q34" s="21">
        <v>0.2761963112999728</v>
      </c>
      <c r="R34" s="22">
        <f>IF($B$3&gt;0,"",'Investment balances'!O35*-Q34)</f>
        <v>-22420.434452349855</v>
      </c>
      <c r="S34" s="23">
        <v>0.38497065434831196</v>
      </c>
      <c r="T34" s="24">
        <f>IF($B$3&gt;0,"",'Investment balances'!O35*-S34)</f>
        <v>-31250.270075186956</v>
      </c>
      <c r="U34" s="25">
        <v>0.14958061972026285</v>
      </c>
      <c r="V34" s="26">
        <f>IF($B$3&gt;0,"",'Investment balances'!V35*-U34)</f>
        <v>-10334.491710037706</v>
      </c>
      <c r="W34" s="27">
        <v>0.2773829656459153</v>
      </c>
      <c r="X34" s="28">
        <f>IF($B$3&gt;0,"",'Investment balances'!V35*-W34)</f>
        <v>-19164.327332874807</v>
      </c>
      <c r="Y34" s="29">
        <v>0.15028155388887438</v>
      </c>
      <c r="Z34" s="30">
        <f>IF($B$3&gt;0,"",'Investment balances'!AC35*-Y34)</f>
        <v>-8829.8356228371067</v>
      </c>
    </row>
    <row r="35" spans="4:30" x14ac:dyDescent="0.35">
      <c r="E35" s="8"/>
      <c r="F35" s="10">
        <f t="shared" si="0"/>
        <v>33</v>
      </c>
      <c r="G35" s="11">
        <v>6.4117254737404178E-2</v>
      </c>
      <c r="H35" s="12">
        <f>IF($B$3&gt;0,"",'Investment balances'!H36*-G35)</f>
        <v>-5810.2123942610342</v>
      </c>
      <c r="I35" s="13">
        <v>0.20745998745994029</v>
      </c>
      <c r="J35" s="14">
        <f>IF($B$3&gt;0,"",'Investment balances'!H36*-I35)</f>
        <v>-18799.722405298115</v>
      </c>
      <c r="K35" s="15">
        <v>0.32941261058934901</v>
      </c>
      <c r="L35" s="16">
        <f>IF($B$3&gt;0,"",'Investment balances'!H36*-K35)</f>
        <v>-29850.89178741103</v>
      </c>
      <c r="M35" s="17">
        <v>0.43308196444517766</v>
      </c>
      <c r="N35" s="18">
        <f>IF($B$3&gt;0,"",'Investment balances'!H36*-M35)</f>
        <v>-39245.257892839123</v>
      </c>
      <c r="O35" s="19">
        <v>0.15316313229208606</v>
      </c>
      <c r="P35" s="20">
        <f>IF($B$3&gt;0,"",'Investment balances'!O36*-O35)</f>
        <v>-12989.510011037024</v>
      </c>
      <c r="Q35" s="21">
        <v>0.28347072023163145</v>
      </c>
      <c r="R35" s="22">
        <f>IF($B$3&gt;0,"",'Investment balances'!O36*-Q35)</f>
        <v>-24040.679393149945</v>
      </c>
      <c r="S35" s="23">
        <v>0.39424245352899073</v>
      </c>
      <c r="T35" s="24">
        <f>IF($B$3&gt;0,"",'Investment balances'!O36*-S35)</f>
        <v>-33435.045498578038</v>
      </c>
      <c r="U35" s="25">
        <v>0.15387566709541312</v>
      </c>
      <c r="V35" s="26">
        <f>IF($B$3&gt;0,"",'Investment balances'!V36*-U35)</f>
        <v>-11051.169382112916</v>
      </c>
      <c r="W35" s="27">
        <v>0.28468212760908795</v>
      </c>
      <c r="X35" s="28">
        <f>IF($B$3&gt;0,"",'Investment balances'!V36*-W35)</f>
        <v>-20445.535487541008</v>
      </c>
      <c r="Y35" s="29">
        <v>0.15459484549349936</v>
      </c>
      <c r="Z35" s="30">
        <f>IF($B$3&gt;0,"",'Investment balances'!AC36*-Y35)</f>
        <v>-9394.3661054280983</v>
      </c>
    </row>
    <row r="36" spans="4:30" x14ac:dyDescent="0.35">
      <c r="E36" s="8"/>
      <c r="F36" s="10">
        <f t="shared" si="0"/>
        <v>34</v>
      </c>
      <c r="G36" s="11">
        <v>6.5994652420980043E-2</v>
      </c>
      <c r="H36" s="12">
        <f>IF($B$3&gt;0,"",'Investment balances'!H37*-G36)</f>
        <v>-6260.5183453878035</v>
      </c>
      <c r="I36" s="13">
        <v>0.21302446096824554</v>
      </c>
      <c r="J36" s="14">
        <f>IF($B$3&gt;0,"",'Investment balances'!H37*-I36)</f>
        <v>-20208.357752999953</v>
      </c>
      <c r="K36" s="15">
        <v>0.33748387304965777</v>
      </c>
      <c r="L36" s="16">
        <f>IF($B$3&gt;0,"",'Investment balances'!H37*-K36)</f>
        <v>-32015.078510031413</v>
      </c>
      <c r="M36" s="17">
        <v>0.44274857086888081</v>
      </c>
      <c r="N36" s="18">
        <f>IF($B$3&gt;0,"",'Investment balances'!H37*-M36)</f>
        <v>-42000.911416841998</v>
      </c>
      <c r="O36" s="19">
        <v>0.15741859393885951</v>
      </c>
      <c r="P36" s="20">
        <f>IF($B$3&gt;0,"",'Investment balances'!O37*-O36)</f>
        <v>-13947.8394076121</v>
      </c>
      <c r="Q36" s="21">
        <v>0.29067201952578592</v>
      </c>
      <c r="R36" s="22">
        <f>IF($B$3&gt;0,"",'Investment balances'!O37*-Q36)</f>
        <v>-25754.560164643557</v>
      </c>
      <c r="S36" s="23">
        <v>0.40337447684262412</v>
      </c>
      <c r="T36" s="24">
        <f>IF($B$3&gt;0,"",'Investment balances'!O37*-S36)</f>
        <v>-35740.393071454142</v>
      </c>
      <c r="U36" s="25">
        <v>0.15814902231210298</v>
      </c>
      <c r="V36" s="26">
        <f>IF($B$3&gt;0,"",'Investment balances'!V37*-U36)</f>
        <v>-11806.720757031455</v>
      </c>
      <c r="W36" s="27">
        <v>0.29190756066354162</v>
      </c>
      <c r="X36" s="28">
        <f>IF($B$3&gt;0,"",'Investment balances'!V37*-W36)</f>
        <v>-21792.553663842034</v>
      </c>
      <c r="Y36" s="29">
        <v>0.15888624221688263</v>
      </c>
      <c r="Z36" s="30">
        <f>IF($B$3&gt;0,"",'Investment balances'!AC37*-Y36)</f>
        <v>-9985.8329068105904</v>
      </c>
    </row>
    <row r="37" spans="4:30" x14ac:dyDescent="0.35">
      <c r="E37" s="8"/>
      <c r="F37" s="10">
        <f t="shared" si="0"/>
        <v>35</v>
      </c>
      <c r="G37" s="11">
        <v>6.7868284010907873E-2</v>
      </c>
      <c r="H37" s="12">
        <f>IF($B$3&gt;0,"",'Investment balances'!H38*-G37)</f>
        <v>-6739.8909934702569</v>
      </c>
      <c r="I37" s="13">
        <v>0.21854986595643239</v>
      </c>
      <c r="J37" s="14">
        <f>IF($B$3&gt;0,"",'Investment balances'!H38*-I37)</f>
        <v>-21703.838466685673</v>
      </c>
      <c r="K37" s="15">
        <v>0.34545798892067492</v>
      </c>
      <c r="L37" s="16">
        <f>IF($B$3&gt;0,"",'Investment balances'!H38*-K37)</f>
        <v>-34306.881661758081</v>
      </c>
      <c r="M37" s="17">
        <v>0.45225035050301232</v>
      </c>
      <c r="N37" s="18">
        <f>IF($B$3&gt;0,"",'Investment balances'!H38*-M37)</f>
        <v>-44912.260691004391</v>
      </c>
      <c r="O37" s="19">
        <v>0.16165267135625228</v>
      </c>
      <c r="P37" s="20">
        <f>IF($B$3&gt;0,"",'Investment balances'!O38*-O37)</f>
        <v>-14963.947473215376</v>
      </c>
      <c r="Q37" s="21">
        <v>0.29780094395266249</v>
      </c>
      <c r="R37" s="22">
        <f>IF($B$3&gt;0,"",'Investment balances'!O38*-Q37)</f>
        <v>-27566.990668287777</v>
      </c>
      <c r="S37" s="23">
        <v>0.41236883146308712</v>
      </c>
      <c r="T37" s="24">
        <f>IF($B$3&gt;0,"",'Investment balances'!O38*-S37)</f>
        <v>-38172.369697534079</v>
      </c>
      <c r="U37" s="25">
        <v>0.16240079492668824</v>
      </c>
      <c r="V37" s="26">
        <f>IF($B$3&gt;0,"",'Investment balances'!V38*-U37)</f>
        <v>-12603.0431950724</v>
      </c>
      <c r="W37" s="27">
        <v>0.29906000954572809</v>
      </c>
      <c r="X37" s="28">
        <f>IF($B$3&gt;0,"",'Investment balances'!V38*-W37)</f>
        <v>-23208.422224318703</v>
      </c>
      <c r="Y37" s="29">
        <v>0.16315585520055337</v>
      </c>
      <c r="Z37" s="30">
        <f>IF($B$3&gt;0,"",'Investment balances'!AC38*-Y37)</f>
        <v>-10605.379029246311</v>
      </c>
    </row>
    <row r="38" spans="4:30" x14ac:dyDescent="0.35">
      <c r="E38" s="8"/>
      <c r="F38" s="10">
        <f t="shared" si="0"/>
        <v>36</v>
      </c>
      <c r="G38" s="11">
        <v>6.9738157062039438E-2</v>
      </c>
      <c r="H38" s="12">
        <f>IF($B$3&gt;0,"",'Investment balances'!H39*-G38)</f>
        <v>-7250.0487646365182</v>
      </c>
      <c r="I38" s="13">
        <v>0.22403647672704927</v>
      </c>
      <c r="J38" s="14">
        <f>IF($B$3&gt;0,"",'Investment balances'!H39*-I38)</f>
        <v>-23291.056858349402</v>
      </c>
      <c r="K38" s="15">
        <v>0.35333612746927257</v>
      </c>
      <c r="L38" s="16">
        <f>IF($B$3&gt;0,"",'Investment balances'!H39*-K38)</f>
        <v>-36733.178253924103</v>
      </c>
      <c r="M38" s="17">
        <v>0.46159011383445542</v>
      </c>
      <c r="N38" s="18">
        <f>IF($B$3&gt;0,"",'Investment balances'!H39*-M38)</f>
        <v>-47987.371269315503</v>
      </c>
      <c r="O38" s="19">
        <v>0.16586547200270321</v>
      </c>
      <c r="P38" s="20">
        <f>IF($B$3&gt;0,"",'Investment balances'!O39*-O38)</f>
        <v>-16041.00809371283</v>
      </c>
      <c r="Q38" s="21">
        <v>0.30485822089786174</v>
      </c>
      <c r="R38" s="22">
        <f>IF($B$3&gt;0,"",'Investment balances'!O39*-Q38)</f>
        <v>-29483.129489287527</v>
      </c>
      <c r="S38" s="23">
        <v>0.42122759279781441</v>
      </c>
      <c r="T38" s="24">
        <f>IF($B$3&gt;0,"",'Investment balances'!O39*-S38)</f>
        <v>-40737.322504678923</v>
      </c>
      <c r="U38" s="25">
        <v>0.16663109394220998</v>
      </c>
      <c r="V38" s="26">
        <f>IF($B$3&gt;0,"",'Investment balances'!V39*-U38)</f>
        <v>-13442.121395574699</v>
      </c>
      <c r="W38" s="27">
        <v>0.30614021146950865</v>
      </c>
      <c r="X38" s="28">
        <f>IF($B$3&gt;0,"",'Investment balances'!V39*-W38)</f>
        <v>-24696.31441096609</v>
      </c>
      <c r="Y38" s="29">
        <v>0.16740379502187039</v>
      </c>
      <c r="Z38" s="30">
        <f>IF($B$3&gt;0,"",'Investment balances'!AC39*-Y38)</f>
        <v>-11254.193015391398</v>
      </c>
    </row>
    <row r="39" spans="4:30" x14ac:dyDescent="0.35">
      <c r="E39" s="8"/>
      <c r="F39" s="10">
        <f t="shared" si="0"/>
        <v>37</v>
      </c>
      <c r="G39" s="11">
        <v>7.160427911407144E-2</v>
      </c>
      <c r="H39" s="12">
        <f>IF($B$3&gt;0,"",'Investment balances'!H40*-G39)</f>
        <v>-7792.8065534278858</v>
      </c>
      <c r="I39" s="13">
        <v>0.22948456565674896</v>
      </c>
      <c r="J39" s="14">
        <f>IF($B$3&gt;0,"",'Investment balances'!H40*-I39)</f>
        <v>-24975.166977262797</v>
      </c>
      <c r="K39" s="15">
        <v>0.36111944388890016</v>
      </c>
      <c r="L39" s="16">
        <f>IF($B$3&gt;0,"",'Investment balances'!H40*-K39)</f>
        <v>-39301.198248564317</v>
      </c>
      <c r="M39" s="17">
        <v>0.47077062342805037</v>
      </c>
      <c r="N39" s="18">
        <f>IF($B$3&gt;0,"",'Investment balances'!H40*-M39)</f>
        <v>-51234.708942003665</v>
      </c>
      <c r="O39" s="19">
        <v>0.17005710279665961</v>
      </c>
      <c r="P39" s="20">
        <f>IF($B$3&gt;0,"",'Investment balances'!O40*-O39)</f>
        <v>-17182.360423834871</v>
      </c>
      <c r="Q39" s="21">
        <v>0.31184457043657682</v>
      </c>
      <c r="R39" s="22">
        <f>IF($B$3&gt;0,"",'Investment balances'!O40*-Q39)</f>
        <v>-31508.391695136379</v>
      </c>
      <c r="S39" s="23">
        <v>0.42995280496669164</v>
      </c>
      <c r="T39" s="24">
        <f>IF($B$3&gt;0,"",'Investment balances'!O40*-S39)</f>
        <v>-43441.902388575727</v>
      </c>
      <c r="U39" s="25">
        <v>0.1708400278111887</v>
      </c>
      <c r="V39" s="26">
        <f>IF($B$3&gt;0,"",'Investment balances'!V40*-U39)</f>
        <v>-14326.031271301512</v>
      </c>
      <c r="W39" s="27">
        <v>0.31314889620213981</v>
      </c>
      <c r="X39" s="28">
        <f>IF($B$3&gt;0,"",'Investment balances'!V40*-W39)</f>
        <v>-26259.541964740863</v>
      </c>
      <c r="Y39" s="29">
        <v>0.17163017169688624</v>
      </c>
      <c r="Z39" s="30">
        <f>IF($B$3&gt;0,"",'Investment balances'!AC40*-Y39)</f>
        <v>-11933.510693439361</v>
      </c>
    </row>
    <row r="40" spans="4:30" x14ac:dyDescent="0.35">
      <c r="E40" s="8"/>
      <c r="F40" s="10">
        <f t="shared" si="0"/>
        <v>38</v>
      </c>
      <c r="G40" s="11">
        <v>7.3466657691575774E-2</v>
      </c>
      <c r="H40" s="12">
        <f>IF($B$3&gt;0,"",'Investment balances'!H41*-G40)</f>
        <v>-8370.0809565606505</v>
      </c>
      <c r="I40" s="13">
        <v>0.23489440320981089</v>
      </c>
      <c r="J40" s="14">
        <f>IF($B$3&gt;0,"",'Investment balances'!H41*-I40)</f>
        <v>-26761.598157398726</v>
      </c>
      <c r="K40" s="15">
        <v>0.36880907946897357</v>
      </c>
      <c r="L40" s="16">
        <f>IF($B$3&gt;0,"",'Investment balances'!H41*-K40)</f>
        <v>-42018.54214777887</v>
      </c>
      <c r="M40" s="17">
        <v>0.47979459474372055</v>
      </c>
      <c r="N40" s="18">
        <f>IF($B$3&gt;0,"",'Investment balances'!H41*-M40)</f>
        <v>-54663.159135190188</v>
      </c>
      <c r="O40" s="19">
        <v>0.1742276701192895</v>
      </c>
      <c r="P40" s="20">
        <f>IF($B$3&gt;0,"",'Investment balances'!O41*-O40)</f>
        <v>-18391.517200838032</v>
      </c>
      <c r="Q40" s="21">
        <v>0.31876070540706353</v>
      </c>
      <c r="R40" s="22">
        <f>IF($B$3&gt;0,"",'Investment balances'!O41*-Q40)</f>
        <v>-33648.461191218172</v>
      </c>
      <c r="S40" s="23">
        <v>0.43854648127372647</v>
      </c>
      <c r="T40" s="24">
        <f>IF($B$3&gt;0,"",'Investment balances'!O41*-S40)</f>
        <v>-46293.078178629476</v>
      </c>
      <c r="U40" s="25">
        <v>0.17502770443840496</v>
      </c>
      <c r="V40" s="26">
        <f>IF($B$3&gt;0,"",'Investment balances'!V41*-U40)</f>
        <v>-15256.943990380141</v>
      </c>
      <c r="W40" s="27">
        <v>0.32008678613949199</v>
      </c>
      <c r="X40" s="28">
        <f>IF($B$3&gt;0,"",'Investment balances'!V41*-W40)</f>
        <v>-27901.560977791454</v>
      </c>
      <c r="Y40" s="29">
        <v>0.17583509468319647</v>
      </c>
      <c r="Z40" s="30">
        <f>IF($B$3&gt;0,"",'Investment balances'!AC41*-Y40)</f>
        <v>-12644.61698741132</v>
      </c>
    </row>
    <row r="41" spans="4:30" x14ac:dyDescent="0.35">
      <c r="E41" s="8"/>
      <c r="F41" s="10">
        <f t="shared" si="0"/>
        <v>39</v>
      </c>
      <c r="G41" s="11">
        <v>7.5325300304029993E-2</v>
      </c>
      <c r="H41" s="12">
        <f>IF($B$3&gt;0,"",'Investment balances'!H42*-G41)</f>
        <v>-8983.8957838508759</v>
      </c>
      <c r="I41" s="13">
        <v>0.24026625795156745</v>
      </c>
      <c r="J41" s="14">
        <f>IF($B$3&gt;0,"",'Investment balances'!H42*-I41)</f>
        <v>-28656.069250310444</v>
      </c>
      <c r="K41" s="15">
        <v>0.37640616176222574</v>
      </c>
      <c r="L41" s="16">
        <f>IF($B$3&gt;0,"",'Investment balances'!H42*-K41)</f>
        <v>-44893.199443245117</v>
      </c>
      <c r="M41" s="17">
        <v>0.48866469693966519</v>
      </c>
      <c r="N41" s="18">
        <f>IF($B$3&gt;0,"",'Investment balances'!H42*-M41)</f>
        <v>-58282.047238225852</v>
      </c>
      <c r="O41" s="19">
        <v>0.17837727981718252</v>
      </c>
      <c r="P41" s="20">
        <f>IF($B$3&gt;0,"",'Investment balances'!O42*-O41)</f>
        <v>-19672.173466459528</v>
      </c>
      <c r="Q41" s="21">
        <v>0.32560733148337451</v>
      </c>
      <c r="R41" s="22">
        <f>IF($B$3&gt;0,"",'Investment balances'!O42*-Q41)</f>
        <v>-35909.30365939418</v>
      </c>
      <c r="S41" s="23">
        <v>0.44701060467161008</v>
      </c>
      <c r="T41" s="24">
        <f>IF($B$3&gt;0,"",'Investment balances'!O42*-S41)</f>
        <v>-49298.151454374914</v>
      </c>
      <c r="U41" s="25">
        <v>0.17919423118366562</v>
      </c>
      <c r="V41" s="26">
        <f>IF($B$3&gt;0,"",'Investment balances'!V42*-U41)</f>
        <v>-16237.130192934663</v>
      </c>
      <c r="W41" s="27">
        <v>0.32695459638050728</v>
      </c>
      <c r="X41" s="28">
        <f>IF($B$3&gt;0,"",'Investment balances'!V42*-W41)</f>
        <v>-29625.977987915401</v>
      </c>
      <c r="Y41" s="29">
        <v>0.18001867288277415</v>
      </c>
      <c r="Z41" s="30">
        <f>IF($B$3&gt;0,"",'Investment balances'!AC42*-Y41)</f>
        <v>-13388.847794980749</v>
      </c>
    </row>
    <row r="42" spans="4:30" ht="15" thickBot="1" x14ac:dyDescent="0.4">
      <c r="E42" s="8"/>
      <c r="F42" s="31">
        <f t="shared" si="0"/>
        <v>40</v>
      </c>
      <c r="G42" s="32">
        <v>7.7180214445847356E-2</v>
      </c>
      <c r="H42" s="12">
        <f>IF($B$3&gt;0,"",'Investment balances'!H43*-G42)</f>
        <v>-9636.3878607174156</v>
      </c>
      <c r="I42" s="33">
        <v>0.24560039656173696</v>
      </c>
      <c r="J42" s="14">
        <f>IF($B$3&gt;0,"",'Investment balances'!H43*-I42)</f>
        <v>-30664.603577584963</v>
      </c>
      <c r="K42" s="34">
        <v>0.38391180475004244</v>
      </c>
      <c r="L42" s="16">
        <f>IF($B$3&gt;0,"",'Investment balances'!H43*-K42)</f>
        <v>-47933.56796741156</v>
      </c>
      <c r="M42" s="35">
        <v>0.49738355366185744</v>
      </c>
      <c r="N42" s="18">
        <f>IF($B$3&gt;0,"",'Investment balances'!H43*-M42)</f>
        <v>-62101.159902717744</v>
      </c>
      <c r="O42" s="36">
        <v>0.18250603720503586</v>
      </c>
      <c r="P42" s="20">
        <f>IF($B$3&gt;0,"",'Investment balances'!O43*-O42)</f>
        <v>-21028.2157168675</v>
      </c>
      <c r="Q42" s="37">
        <v>0.33238514724736068</v>
      </c>
      <c r="R42" s="22">
        <f>IF($B$3&gt;0,"",'Investment balances'!O43*-Q42)</f>
        <v>-38297.180106694075</v>
      </c>
      <c r="S42" s="38">
        <v>0.4553471282192742</v>
      </c>
      <c r="T42" s="24">
        <f>IF($B$3&gt;0,"",'Investment balances'!O43*-S42)</f>
        <v>-52464.772042000252</v>
      </c>
      <c r="U42" s="39">
        <v>0.18333971486455616</v>
      </c>
      <c r="V42" s="26">
        <f>IF($B$3&gt;0,"",'Investment balances'!V43*-U42)</f>
        <v>-17268.964389826586</v>
      </c>
      <c r="W42" s="40">
        <v>0.33375303480090618</v>
      </c>
      <c r="X42" s="28">
        <f>IF($B$3&gt;0,"",'Investment balances'!V43*-W42)</f>
        <v>-31436.556325132769</v>
      </c>
      <c r="Y42" s="41">
        <v>0.18418101464479053</v>
      </c>
      <c r="Z42" s="30">
        <f>IF($B$3&gt;0,"",'Investment balances'!AC43*-Y42)</f>
        <v>-14167.591935306196</v>
      </c>
    </row>
    <row r="43" spans="4:30" x14ac:dyDescent="0.35">
      <c r="E43" s="8"/>
      <c r="F43" s="42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2"/>
      <c r="R43" s="42"/>
      <c r="S43" s="42"/>
      <c r="T43" s="8"/>
      <c r="U43" s="8"/>
      <c r="V43" s="8"/>
      <c r="W43" s="8"/>
      <c r="X43" s="8"/>
      <c r="Y43" s="8"/>
      <c r="Z43" s="8"/>
    </row>
    <row r="44" spans="4:30" x14ac:dyDescent="0.35">
      <c r="E44" s="8"/>
      <c r="F44" s="8"/>
      <c r="G44" s="8"/>
      <c r="H44" s="8"/>
      <c r="I44" s="8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8"/>
      <c r="W44" s="8"/>
      <c r="X44" s="8"/>
      <c r="Y44" s="8"/>
      <c r="Z44" s="8"/>
    </row>
    <row r="45" spans="4:30" x14ac:dyDescent="0.35"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4:30" x14ac:dyDescent="0.3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4:30" x14ac:dyDescent="0.35">
      <c r="Y47" s="1"/>
      <c r="Z47" s="1"/>
      <c r="AA47" s="1"/>
      <c r="AB47" s="1"/>
      <c r="AC47" s="1"/>
      <c r="AD47" s="1"/>
    </row>
    <row r="48" spans="4:30" x14ac:dyDescent="0.35">
      <c r="Y48" s="1"/>
      <c r="Z48" s="1"/>
      <c r="AA48" s="1"/>
      <c r="AB48" s="1"/>
      <c r="AC48" s="1"/>
      <c r="AD48" s="1"/>
    </row>
    <row r="49" spans="25:26" x14ac:dyDescent="0.35">
      <c r="Y49" s="1"/>
      <c r="Z49" s="1"/>
    </row>
    <row r="50" spans="25:26" x14ac:dyDescent="0.35">
      <c r="Y50" s="1"/>
      <c r="Z50" s="1"/>
    </row>
    <row r="51" spans="25:26" x14ac:dyDescent="0.35">
      <c r="Y51" s="1"/>
      <c r="Z51" s="1"/>
    </row>
    <row r="52" spans="25:26" x14ac:dyDescent="0.35">
      <c r="Y52" s="1"/>
      <c r="Z52" s="1"/>
    </row>
    <row r="53" spans="25:26" x14ac:dyDescent="0.35">
      <c r="Y53" s="1"/>
      <c r="Z53" s="1"/>
    </row>
    <row r="54" spans="25:26" x14ac:dyDescent="0.35">
      <c r="Y54" s="1"/>
      <c r="Z54" s="1"/>
    </row>
    <row r="55" spans="25:26" x14ac:dyDescent="0.35">
      <c r="Y55" s="1"/>
      <c r="Z55" s="1"/>
    </row>
    <row r="56" spans="25:26" x14ac:dyDescent="0.35">
      <c r="Y56" s="1"/>
      <c r="Z56" s="1"/>
    </row>
    <row r="57" spans="25:26" x14ac:dyDescent="0.35">
      <c r="Y57" s="1"/>
      <c r="Z57" s="1"/>
    </row>
    <row r="58" spans="25:26" x14ac:dyDescent="0.35">
      <c r="Y58" s="1"/>
      <c r="Z58" s="1"/>
    </row>
    <row r="59" spans="25:26" x14ac:dyDescent="0.35">
      <c r="Y59" s="1"/>
      <c r="Z59" s="1"/>
    </row>
    <row r="60" spans="25:26" x14ac:dyDescent="0.35">
      <c r="Y60" s="1"/>
      <c r="Z60" s="1"/>
    </row>
    <row r="61" spans="25:26" x14ac:dyDescent="0.35">
      <c r="Y61" s="1"/>
      <c r="Z61" s="1"/>
    </row>
    <row r="62" spans="25:26" x14ac:dyDescent="0.35">
      <c r="Y62" s="1"/>
      <c r="Z62" s="1"/>
    </row>
    <row r="63" spans="25:26" x14ac:dyDescent="0.35">
      <c r="Y63" s="1"/>
      <c r="Z63" s="1"/>
    </row>
    <row r="64" spans="25:26" x14ac:dyDescent="0.35">
      <c r="Y64" s="1"/>
      <c r="Z64" s="1"/>
    </row>
    <row r="65" spans="25:26" x14ac:dyDescent="0.35">
      <c r="Y65" s="1"/>
      <c r="Z65" s="1"/>
    </row>
    <row r="66" spans="25:26" x14ac:dyDescent="0.35">
      <c r="Y66" s="1"/>
      <c r="Z66" s="1"/>
    </row>
    <row r="67" spans="25:26" x14ac:dyDescent="0.35">
      <c r="Y67" s="1"/>
      <c r="Z67" s="1"/>
    </row>
    <row r="68" spans="25:26" x14ac:dyDescent="0.35">
      <c r="Y68" s="1"/>
      <c r="Z68" s="1"/>
    </row>
    <row r="69" spans="25:26" x14ac:dyDescent="0.35">
      <c r="Y69" s="1"/>
      <c r="Z69" s="1"/>
    </row>
    <row r="70" spans="25:26" x14ac:dyDescent="0.35">
      <c r="Y70" s="1"/>
      <c r="Z70" s="1"/>
    </row>
    <row r="71" spans="25:26" x14ac:dyDescent="0.35">
      <c r="Y71" s="1"/>
      <c r="Z71" s="1"/>
    </row>
    <row r="72" spans="25:26" x14ac:dyDescent="0.35">
      <c r="Y72" s="1"/>
      <c r="Z72" s="1"/>
    </row>
    <row r="73" spans="25:26" x14ac:dyDescent="0.35">
      <c r="Y73" s="1"/>
      <c r="Z73" s="1"/>
    </row>
    <row r="74" spans="25:26" x14ac:dyDescent="0.35">
      <c r="Y74" s="1"/>
      <c r="Z74" s="1"/>
    </row>
    <row r="75" spans="25:26" x14ac:dyDescent="0.35">
      <c r="Y75" s="1"/>
      <c r="Z75" s="1"/>
    </row>
    <row r="76" spans="25:26" x14ac:dyDescent="0.35">
      <c r="Y76" s="1"/>
      <c r="Z76" s="1"/>
    </row>
    <row r="77" spans="25:26" x14ac:dyDescent="0.35">
      <c r="Y77" s="1"/>
      <c r="Z77" s="1"/>
    </row>
    <row r="78" spans="25:26" x14ac:dyDescent="0.35">
      <c r="Y78" s="1"/>
      <c r="Z78" s="1"/>
    </row>
    <row r="79" spans="25:26" x14ac:dyDescent="0.35">
      <c r="Y79" s="1"/>
      <c r="Z79" s="1"/>
    </row>
    <row r="80" spans="25:26" x14ac:dyDescent="0.35">
      <c r="Y80" s="1"/>
      <c r="Z80" s="1"/>
    </row>
    <row r="81" spans="4:26" x14ac:dyDescent="0.35">
      <c r="Y81" s="1"/>
      <c r="Z81" s="1"/>
    </row>
    <row r="82" spans="4:26" x14ac:dyDescent="0.35">
      <c r="Y82" s="1"/>
      <c r="Z82" s="1"/>
    </row>
    <row r="83" spans="4:26" x14ac:dyDescent="0.35">
      <c r="Y83" s="1"/>
      <c r="Z83" s="1"/>
    </row>
    <row r="84" spans="4:26" x14ac:dyDescent="0.35">
      <c r="Y84" s="1"/>
      <c r="Z84" s="1"/>
    </row>
    <row r="85" spans="4:26" x14ac:dyDescent="0.35">
      <c r="Y85" s="1"/>
      <c r="Z85" s="1"/>
    </row>
    <row r="86" spans="4:26" x14ac:dyDescent="0.35">
      <c r="Y86" s="1"/>
      <c r="Z86" s="1"/>
    </row>
    <row r="87" spans="4:26" x14ac:dyDescent="0.35">
      <c r="Y87" s="1"/>
      <c r="Z87" s="1"/>
    </row>
    <row r="89" spans="4:26" x14ac:dyDescent="0.35"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</row>
    <row r="90" spans="4:26" x14ac:dyDescent="0.35"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4:26" x14ac:dyDescent="0.35"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</sheetData>
  <sheetProtection algorithmName="SHA-512" hashValue="u2uz7EM5nnhrY/H9NKfOJkkuCv8hnzJ7QldgTyUsXeAGK7R6CpFtKE/HvRyr/wXnaCS8mhYCTOfbXytnUBmAcw==" saltValue="mu0SFTCga90zbnPHo6G6CA==" spinCount="100000" sheet="1" objects="1" scenarios="1"/>
  <mergeCells count="12">
    <mergeCell ref="A15:A16"/>
    <mergeCell ref="Q2:R2"/>
    <mergeCell ref="S2:T2"/>
    <mergeCell ref="U2:V2"/>
    <mergeCell ref="W2:X2"/>
    <mergeCell ref="Y2:Z2"/>
    <mergeCell ref="G1:Z1"/>
    <mergeCell ref="G2:H2"/>
    <mergeCell ref="I2:J2"/>
    <mergeCell ref="K2:L2"/>
    <mergeCell ref="M2:N2"/>
    <mergeCell ref="O2:P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26A64-54B1-4DEA-A8A2-C955BED1A455}">
  <dimension ref="C1:AJ53"/>
  <sheetViews>
    <sheetView workbookViewId="0">
      <selection activeCell="L25" sqref="L25"/>
    </sheetView>
  </sheetViews>
  <sheetFormatPr defaultRowHeight="14.5" x14ac:dyDescent="0.35"/>
  <cols>
    <col min="3" max="3" width="4.54296875" bestFit="1" customWidth="1"/>
    <col min="4" max="4" width="10.90625" bestFit="1" customWidth="1"/>
    <col min="5" max="5" width="8.36328125" bestFit="1" customWidth="1"/>
    <col min="6" max="6" width="7.36328125" bestFit="1" customWidth="1"/>
    <col min="7" max="7" width="9.90625" bestFit="1" customWidth="1"/>
    <col min="8" max="8" width="10.90625" bestFit="1" customWidth="1"/>
    <col min="10" max="10" width="4.54296875" bestFit="1" customWidth="1"/>
    <col min="11" max="11" width="10.90625" bestFit="1" customWidth="1"/>
    <col min="12" max="12" width="8.36328125" bestFit="1" customWidth="1"/>
    <col min="13" max="13" width="7.36328125" bestFit="1" customWidth="1"/>
    <col min="14" max="14" width="8.36328125" bestFit="1" customWidth="1"/>
    <col min="15" max="15" width="10.90625" bestFit="1" customWidth="1"/>
    <col min="17" max="17" width="4.54296875" bestFit="1" customWidth="1"/>
    <col min="18" max="18" width="10.90625" bestFit="1" customWidth="1"/>
    <col min="19" max="21" width="8.36328125" bestFit="1" customWidth="1"/>
    <col min="22" max="22" width="10.90625" bestFit="1" customWidth="1"/>
    <col min="24" max="24" width="4.54296875" bestFit="1" customWidth="1"/>
    <col min="25" max="25" width="10.90625" bestFit="1" customWidth="1"/>
    <col min="26" max="28" width="8.36328125" bestFit="1" customWidth="1"/>
    <col min="29" max="29" width="10.90625" bestFit="1" customWidth="1"/>
    <col min="31" max="31" width="4.54296875" bestFit="1" customWidth="1"/>
    <col min="32" max="32" width="10.90625" bestFit="1" customWidth="1"/>
    <col min="33" max="35" width="8.36328125" bestFit="1" customWidth="1"/>
    <col min="36" max="36" width="10.90625" bestFit="1" customWidth="1"/>
  </cols>
  <sheetData>
    <row r="1" spans="3:36" ht="15" thickBot="1" x14ac:dyDescent="0.4"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</row>
    <row r="2" spans="3:36" x14ac:dyDescent="0.35">
      <c r="C2" s="44"/>
      <c r="D2" s="79" t="s">
        <v>8</v>
      </c>
      <c r="E2" s="79"/>
      <c r="F2" s="79"/>
      <c r="G2" s="79"/>
      <c r="H2" s="79"/>
      <c r="I2" s="46"/>
      <c r="J2" s="46"/>
      <c r="K2" s="79" t="s">
        <v>7</v>
      </c>
      <c r="L2" s="79"/>
      <c r="M2" s="79"/>
      <c r="N2" s="79"/>
      <c r="O2" s="79"/>
      <c r="P2" s="45"/>
      <c r="Q2" s="45"/>
      <c r="R2" s="79" t="s">
        <v>9</v>
      </c>
      <c r="S2" s="79"/>
      <c r="T2" s="79"/>
      <c r="U2" s="79"/>
      <c r="V2" s="79"/>
      <c r="W2" s="46"/>
      <c r="X2" s="46"/>
      <c r="Y2" s="79" t="s">
        <v>10</v>
      </c>
      <c r="Z2" s="79"/>
      <c r="AA2" s="79"/>
      <c r="AB2" s="79"/>
      <c r="AC2" s="79"/>
      <c r="AD2" s="46"/>
      <c r="AE2" s="46"/>
      <c r="AF2" s="79" t="s">
        <v>11</v>
      </c>
      <c r="AG2" s="79"/>
      <c r="AH2" s="79"/>
      <c r="AI2" s="79"/>
      <c r="AJ2" s="80"/>
    </row>
    <row r="3" spans="3:36" x14ac:dyDescent="0.35">
      <c r="C3" s="47" t="s">
        <v>6</v>
      </c>
      <c r="D3" s="48" t="s">
        <v>0</v>
      </c>
      <c r="E3" s="48" t="s">
        <v>3</v>
      </c>
      <c r="F3" s="48" t="s">
        <v>1</v>
      </c>
      <c r="G3" s="48" t="s">
        <v>4</v>
      </c>
      <c r="H3" s="48" t="s">
        <v>5</v>
      </c>
      <c r="I3" s="49"/>
      <c r="J3" s="48" t="s">
        <v>6</v>
      </c>
      <c r="K3" s="48" t="s">
        <v>0</v>
      </c>
      <c r="L3" s="48" t="s">
        <v>3</v>
      </c>
      <c r="M3" s="48" t="s">
        <v>1</v>
      </c>
      <c r="N3" s="48" t="s">
        <v>4</v>
      </c>
      <c r="O3" s="48" t="s">
        <v>5</v>
      </c>
      <c r="P3" s="48"/>
      <c r="Q3" s="48" t="s">
        <v>6</v>
      </c>
      <c r="R3" s="48" t="s">
        <v>0</v>
      </c>
      <c r="S3" s="48" t="s">
        <v>3</v>
      </c>
      <c r="T3" s="48" t="s">
        <v>1</v>
      </c>
      <c r="U3" s="48" t="s">
        <v>4</v>
      </c>
      <c r="V3" s="48" t="s">
        <v>5</v>
      </c>
      <c r="W3" s="49"/>
      <c r="X3" s="48" t="s">
        <v>6</v>
      </c>
      <c r="Y3" s="48" t="s">
        <v>0</v>
      </c>
      <c r="Z3" s="48" t="s">
        <v>3</v>
      </c>
      <c r="AA3" s="48" t="s">
        <v>1</v>
      </c>
      <c r="AB3" s="48" t="s">
        <v>4</v>
      </c>
      <c r="AC3" s="48" t="s">
        <v>5</v>
      </c>
      <c r="AD3" s="49"/>
      <c r="AE3" s="48" t="s">
        <v>6</v>
      </c>
      <c r="AF3" s="48" t="s">
        <v>0</v>
      </c>
      <c r="AG3" s="48" t="s">
        <v>3</v>
      </c>
      <c r="AH3" s="48" t="s">
        <v>1</v>
      </c>
      <c r="AI3" s="48" t="s">
        <v>4</v>
      </c>
      <c r="AJ3" s="50" t="s">
        <v>5</v>
      </c>
    </row>
    <row r="4" spans="3:36" x14ac:dyDescent="0.35">
      <c r="C4" s="10">
        <v>1</v>
      </c>
      <c r="D4" s="51">
        <f>'Difference in fees'!B2</f>
        <v>20000</v>
      </c>
      <c r="E4" s="51">
        <f>'Difference in fees'!$B$3*'Difference in fees'!$B$4</f>
        <v>0</v>
      </c>
      <c r="F4" s="51">
        <f t="shared" ref="F4:F43" si="0">(D4+E4)*0.003</f>
        <v>60</v>
      </c>
      <c r="G4" s="51">
        <f>(D4+E4-F4)*'Difference in fees'!$B$5</f>
        <v>997</v>
      </c>
      <c r="H4" s="51">
        <f t="shared" ref="H4:H43" si="1">D4+E4-F4+G4</f>
        <v>20937</v>
      </c>
      <c r="I4" s="52"/>
      <c r="J4" s="53">
        <v>1</v>
      </c>
      <c r="K4" s="51">
        <f>'Difference in fees'!B2</f>
        <v>20000</v>
      </c>
      <c r="L4" s="51">
        <f>'Difference in fees'!$B$3*'Difference in fees'!$B$4</f>
        <v>0</v>
      </c>
      <c r="M4" s="51">
        <f t="shared" ref="M4:M43" si="2">(K4+L4)*0.005</f>
        <v>100</v>
      </c>
      <c r="N4" s="51">
        <f>(K4+L4-M4)*'Difference in fees'!$B$5</f>
        <v>995</v>
      </c>
      <c r="O4" s="51">
        <f t="shared" ref="O4:O43" si="3">K4+L4-M4+N4</f>
        <v>20895</v>
      </c>
      <c r="P4" s="54"/>
      <c r="Q4" s="53">
        <v>1</v>
      </c>
      <c r="R4" s="51">
        <f>'Difference in fees'!B2</f>
        <v>20000</v>
      </c>
      <c r="S4" s="51">
        <f>'Difference in fees'!$B$3*'Difference in fees'!$B$4</f>
        <v>0</v>
      </c>
      <c r="T4" s="51">
        <f t="shared" ref="T4:T43" si="4">(R4+S4)*0.01</f>
        <v>200</v>
      </c>
      <c r="U4" s="51">
        <f>(R4+S4-T4)*'Difference in fees'!$B$5</f>
        <v>990</v>
      </c>
      <c r="V4" s="51">
        <f t="shared" ref="V4:V43" si="5">R4+S4-T4+U4</f>
        <v>20790</v>
      </c>
      <c r="W4" s="52"/>
      <c r="X4" s="53">
        <v>1</v>
      </c>
      <c r="Y4" s="51">
        <f>'Difference in fees'!B2</f>
        <v>20000</v>
      </c>
      <c r="Z4" s="51">
        <f>'Difference in fees'!$B$3*'Difference in fees'!$B$4</f>
        <v>0</v>
      </c>
      <c r="AA4" s="51">
        <f t="shared" ref="AA4:AA43" si="6">(Y4+Z4)*0.015</f>
        <v>300</v>
      </c>
      <c r="AB4" s="51">
        <f>(Y4+Z4-AA4)*'Difference in fees'!$B$5</f>
        <v>985</v>
      </c>
      <c r="AC4" s="51">
        <f t="shared" ref="AC4:AC43" si="7">Y4+Z4-AA4+AB4</f>
        <v>20685</v>
      </c>
      <c r="AD4" s="52"/>
      <c r="AE4" s="53">
        <v>1</v>
      </c>
      <c r="AF4" s="51">
        <f>'Difference in fees'!B2</f>
        <v>20000</v>
      </c>
      <c r="AG4" s="51">
        <f>'Difference in fees'!$B$3*'Difference in fees'!$B$4</f>
        <v>0</v>
      </c>
      <c r="AH4" s="51">
        <f t="shared" ref="AH4:AH43" si="8">(AF4+AG4)*0.02</f>
        <v>400</v>
      </c>
      <c r="AI4" s="51">
        <f>(AF4+AG4-AH4)*'Difference in fees'!$B$5</f>
        <v>980</v>
      </c>
      <c r="AJ4" s="55">
        <f t="shared" ref="AJ4:AJ43" si="9">AF4+AG4-AH4+AI4</f>
        <v>20580</v>
      </c>
    </row>
    <row r="5" spans="3:36" x14ac:dyDescent="0.35">
      <c r="C5" s="10">
        <f t="shared" ref="C5:C43" si="10">C4+1</f>
        <v>2</v>
      </c>
      <c r="D5" s="51">
        <f t="shared" ref="D5:D43" si="11">H4</f>
        <v>20937</v>
      </c>
      <c r="E5" s="51">
        <f>'Difference in fees'!$B$3*'Difference in fees'!$B$4</f>
        <v>0</v>
      </c>
      <c r="F5" s="51">
        <f t="shared" si="0"/>
        <v>62.811</v>
      </c>
      <c r="G5" s="51">
        <f>(D5+E5-F5)*'Difference in fees'!$B$5</f>
        <v>1043.7094500000001</v>
      </c>
      <c r="H5" s="51">
        <f t="shared" si="1"/>
        <v>21917.898449999997</v>
      </c>
      <c r="I5" s="52"/>
      <c r="J5" s="53">
        <f t="shared" ref="J5:J43" si="12">J4+1</f>
        <v>2</v>
      </c>
      <c r="K5" s="51">
        <f t="shared" ref="K5:K43" si="13">O4</f>
        <v>20895</v>
      </c>
      <c r="L5" s="51">
        <f>'Difference in fees'!$B$3*'Difference in fees'!$B$4</f>
        <v>0</v>
      </c>
      <c r="M5" s="51">
        <f t="shared" si="2"/>
        <v>104.47500000000001</v>
      </c>
      <c r="N5" s="51">
        <f>(K5+L5-M5)*'Difference in fees'!$B$5</f>
        <v>1039.5262500000001</v>
      </c>
      <c r="O5" s="51">
        <f t="shared" si="3"/>
        <v>21830.05125</v>
      </c>
      <c r="P5" s="54"/>
      <c r="Q5" s="53">
        <f t="shared" ref="Q5:Q43" si="14">Q4+1</f>
        <v>2</v>
      </c>
      <c r="R5" s="51">
        <f t="shared" ref="R5:R43" si="15">V4</f>
        <v>20790</v>
      </c>
      <c r="S5" s="51">
        <f>'Difference in fees'!$B$3*'Difference in fees'!$B$4</f>
        <v>0</v>
      </c>
      <c r="T5" s="51">
        <f t="shared" si="4"/>
        <v>207.9</v>
      </c>
      <c r="U5" s="51">
        <f>(R5+S5-T5)*'Difference in fees'!$B$5</f>
        <v>1029.105</v>
      </c>
      <c r="V5" s="51">
        <f t="shared" si="5"/>
        <v>21611.204999999998</v>
      </c>
      <c r="W5" s="52"/>
      <c r="X5" s="53">
        <f t="shared" ref="X5:X43" si="16">X4+1</f>
        <v>2</v>
      </c>
      <c r="Y5" s="51">
        <f t="shared" ref="Y5:Y43" si="17">AC4</f>
        <v>20685</v>
      </c>
      <c r="Z5" s="51">
        <f>'Difference in fees'!$B$3*'Difference in fees'!$B$4</f>
        <v>0</v>
      </c>
      <c r="AA5" s="51">
        <f t="shared" si="6"/>
        <v>310.27499999999998</v>
      </c>
      <c r="AB5" s="51">
        <f>(Y5+Z5-AA5)*'Difference in fees'!$B$5</f>
        <v>1018.7362499999999</v>
      </c>
      <c r="AC5" s="51">
        <f t="shared" si="7"/>
        <v>21393.46125</v>
      </c>
      <c r="AD5" s="52"/>
      <c r="AE5" s="53">
        <f t="shared" ref="AE5:AE43" si="18">AE4+1</f>
        <v>2</v>
      </c>
      <c r="AF5" s="51">
        <f t="shared" ref="AF5:AF43" si="19">AJ4</f>
        <v>20580</v>
      </c>
      <c r="AG5" s="51">
        <f>'Difference in fees'!$B$3*'Difference in fees'!$B$4</f>
        <v>0</v>
      </c>
      <c r="AH5" s="51">
        <f t="shared" si="8"/>
        <v>411.6</v>
      </c>
      <c r="AI5" s="51">
        <f>(AF5+AG5-AH5)*'Difference in fees'!$B$5</f>
        <v>1008.4200000000001</v>
      </c>
      <c r="AJ5" s="55">
        <f t="shared" si="9"/>
        <v>21176.82</v>
      </c>
    </row>
    <row r="6" spans="3:36" x14ac:dyDescent="0.35">
      <c r="C6" s="10">
        <f t="shared" si="10"/>
        <v>3</v>
      </c>
      <c r="D6" s="51">
        <f t="shared" si="11"/>
        <v>21917.898449999997</v>
      </c>
      <c r="E6" s="51">
        <f>'Difference in fees'!$B$3*'Difference in fees'!$B$4</f>
        <v>0</v>
      </c>
      <c r="F6" s="51">
        <f t="shared" si="0"/>
        <v>65.753695349999987</v>
      </c>
      <c r="G6" s="51">
        <f>(D6+E6-F6)*'Difference in fees'!$B$5</f>
        <v>1092.6072377324999</v>
      </c>
      <c r="H6" s="51">
        <f t="shared" si="1"/>
        <v>22944.751992382498</v>
      </c>
      <c r="I6" s="52"/>
      <c r="J6" s="53">
        <f t="shared" si="12"/>
        <v>3</v>
      </c>
      <c r="K6" s="51">
        <f t="shared" si="13"/>
        <v>21830.05125</v>
      </c>
      <c r="L6" s="51">
        <f>'Difference in fees'!$B$3*'Difference in fees'!$B$4</f>
        <v>0</v>
      </c>
      <c r="M6" s="51">
        <f t="shared" si="2"/>
        <v>109.15025625</v>
      </c>
      <c r="N6" s="51">
        <f>(K6+L6-M6)*'Difference in fees'!$B$5</f>
        <v>1086.0450496875001</v>
      </c>
      <c r="O6" s="51">
        <f t="shared" si="3"/>
        <v>22806.9460434375</v>
      </c>
      <c r="P6" s="54"/>
      <c r="Q6" s="53">
        <f t="shared" si="14"/>
        <v>3</v>
      </c>
      <c r="R6" s="51">
        <f t="shared" si="15"/>
        <v>21611.204999999998</v>
      </c>
      <c r="S6" s="51">
        <f>'Difference in fees'!$B$3*'Difference in fees'!$B$4</f>
        <v>0</v>
      </c>
      <c r="T6" s="51">
        <f t="shared" si="4"/>
        <v>216.11204999999998</v>
      </c>
      <c r="U6" s="51">
        <f>(R6+S6-T6)*'Difference in fees'!$B$5</f>
        <v>1069.7546474999999</v>
      </c>
      <c r="V6" s="51">
        <f t="shared" si="5"/>
        <v>22464.847597499996</v>
      </c>
      <c r="W6" s="52"/>
      <c r="X6" s="53">
        <f t="shared" si="16"/>
        <v>3</v>
      </c>
      <c r="Y6" s="51">
        <f t="shared" si="17"/>
        <v>21393.46125</v>
      </c>
      <c r="Z6" s="51">
        <f>'Difference in fees'!$B$3*'Difference in fees'!$B$4</f>
        <v>0</v>
      </c>
      <c r="AA6" s="51">
        <f t="shared" si="6"/>
        <v>320.90191874999999</v>
      </c>
      <c r="AB6" s="51">
        <f>(Y6+Z6-AA6)*'Difference in fees'!$B$5</f>
        <v>1053.6279665625</v>
      </c>
      <c r="AC6" s="51">
        <f t="shared" si="7"/>
        <v>22126.187297812499</v>
      </c>
      <c r="AD6" s="52"/>
      <c r="AE6" s="53">
        <f t="shared" si="18"/>
        <v>3</v>
      </c>
      <c r="AF6" s="51">
        <f t="shared" si="19"/>
        <v>21176.82</v>
      </c>
      <c r="AG6" s="51">
        <f>'Difference in fees'!$B$3*'Difference in fees'!$B$4</f>
        <v>0</v>
      </c>
      <c r="AH6" s="51">
        <f t="shared" si="8"/>
        <v>423.53640000000001</v>
      </c>
      <c r="AI6" s="51">
        <f>(AF6+AG6-AH6)*'Difference in fees'!$B$5</f>
        <v>1037.66418</v>
      </c>
      <c r="AJ6" s="55">
        <f t="shared" si="9"/>
        <v>21790.947779999999</v>
      </c>
    </row>
    <row r="7" spans="3:36" x14ac:dyDescent="0.35">
      <c r="C7" s="10">
        <f t="shared" si="10"/>
        <v>4</v>
      </c>
      <c r="D7" s="51">
        <f t="shared" si="11"/>
        <v>22944.751992382498</v>
      </c>
      <c r="E7" s="51">
        <f>'Difference in fees'!$B$3*'Difference in fees'!$B$4</f>
        <v>0</v>
      </c>
      <c r="F7" s="51">
        <f t="shared" si="0"/>
        <v>68.834255977147492</v>
      </c>
      <c r="G7" s="51">
        <f>(D7+E7-F7)*'Difference in fees'!$B$5</f>
        <v>1143.7958868202675</v>
      </c>
      <c r="H7" s="51">
        <f t="shared" si="1"/>
        <v>24019.713623225616</v>
      </c>
      <c r="I7" s="52"/>
      <c r="J7" s="53">
        <f t="shared" si="12"/>
        <v>4</v>
      </c>
      <c r="K7" s="51">
        <f t="shared" si="13"/>
        <v>22806.9460434375</v>
      </c>
      <c r="L7" s="51">
        <f>'Difference in fees'!$B$3*'Difference in fees'!$B$4</f>
        <v>0</v>
      </c>
      <c r="M7" s="51">
        <f t="shared" si="2"/>
        <v>114.0347302171875</v>
      </c>
      <c r="N7" s="51">
        <f>(K7+L7-M7)*'Difference in fees'!$B$5</f>
        <v>1134.6455656610158</v>
      </c>
      <c r="O7" s="51">
        <f t="shared" si="3"/>
        <v>23827.556878881329</v>
      </c>
      <c r="P7" s="54"/>
      <c r="Q7" s="53">
        <f t="shared" si="14"/>
        <v>4</v>
      </c>
      <c r="R7" s="51">
        <f t="shared" si="15"/>
        <v>22464.847597499996</v>
      </c>
      <c r="S7" s="51">
        <f>'Difference in fees'!$B$3*'Difference in fees'!$B$4</f>
        <v>0</v>
      </c>
      <c r="T7" s="51">
        <f t="shared" si="4"/>
        <v>224.64847597499997</v>
      </c>
      <c r="U7" s="51">
        <f>(R7+S7-T7)*'Difference in fees'!$B$5</f>
        <v>1112.0099560762499</v>
      </c>
      <c r="V7" s="51">
        <f t="shared" si="5"/>
        <v>23352.209077601248</v>
      </c>
      <c r="W7" s="52"/>
      <c r="X7" s="53">
        <f t="shared" si="16"/>
        <v>4</v>
      </c>
      <c r="Y7" s="51">
        <f t="shared" si="17"/>
        <v>22126.187297812499</v>
      </c>
      <c r="Z7" s="51">
        <f>'Difference in fees'!$B$3*'Difference in fees'!$B$4</f>
        <v>0</v>
      </c>
      <c r="AA7" s="51">
        <f t="shared" si="6"/>
        <v>331.89280946718748</v>
      </c>
      <c r="AB7" s="51">
        <f>(Y7+Z7-AA7)*'Difference in fees'!$B$5</f>
        <v>1089.7147244172656</v>
      </c>
      <c r="AC7" s="51">
        <f t="shared" si="7"/>
        <v>22884.009212762579</v>
      </c>
      <c r="AD7" s="52"/>
      <c r="AE7" s="53">
        <f t="shared" si="18"/>
        <v>4</v>
      </c>
      <c r="AF7" s="51">
        <f t="shared" si="19"/>
        <v>21790.947779999999</v>
      </c>
      <c r="AG7" s="51">
        <f>'Difference in fees'!$B$3*'Difference in fees'!$B$4</f>
        <v>0</v>
      </c>
      <c r="AH7" s="51">
        <f t="shared" si="8"/>
        <v>435.81895559999998</v>
      </c>
      <c r="AI7" s="51">
        <f>(AF7+AG7-AH7)*'Difference in fees'!$B$5</f>
        <v>1067.7564412199999</v>
      </c>
      <c r="AJ7" s="55">
        <f t="shared" si="9"/>
        <v>22422.88526562</v>
      </c>
    </row>
    <row r="8" spans="3:36" x14ac:dyDescent="0.35">
      <c r="C8" s="10">
        <f t="shared" si="10"/>
        <v>5</v>
      </c>
      <c r="D8" s="51">
        <f t="shared" si="11"/>
        <v>24019.713623225616</v>
      </c>
      <c r="E8" s="51">
        <f>'Difference in fees'!$B$3*'Difference in fees'!$B$4</f>
        <v>0</v>
      </c>
      <c r="F8" s="51">
        <f t="shared" si="0"/>
        <v>72.059140869676853</v>
      </c>
      <c r="G8" s="51">
        <f>(D8+E8-F8)*'Difference in fees'!$B$5</f>
        <v>1197.3827241177969</v>
      </c>
      <c r="H8" s="51">
        <f t="shared" si="1"/>
        <v>25145.037206473735</v>
      </c>
      <c r="I8" s="52"/>
      <c r="J8" s="53">
        <f t="shared" si="12"/>
        <v>5</v>
      </c>
      <c r="K8" s="51">
        <f t="shared" si="13"/>
        <v>23827.556878881329</v>
      </c>
      <c r="L8" s="51">
        <f>'Difference in fees'!$B$3*'Difference in fees'!$B$4</f>
        <v>0</v>
      </c>
      <c r="M8" s="51">
        <f t="shared" si="2"/>
        <v>119.13778439440665</v>
      </c>
      <c r="N8" s="51">
        <f>(K8+L8-M8)*'Difference in fees'!$B$5</f>
        <v>1185.4209547243461</v>
      </c>
      <c r="O8" s="51">
        <f t="shared" si="3"/>
        <v>24893.840049211267</v>
      </c>
      <c r="P8" s="54"/>
      <c r="Q8" s="53">
        <f t="shared" si="14"/>
        <v>5</v>
      </c>
      <c r="R8" s="51">
        <f t="shared" si="15"/>
        <v>23352.209077601248</v>
      </c>
      <c r="S8" s="51">
        <f>'Difference in fees'!$B$3*'Difference in fees'!$B$4</f>
        <v>0</v>
      </c>
      <c r="T8" s="51">
        <f t="shared" si="4"/>
        <v>233.52209077601248</v>
      </c>
      <c r="U8" s="51">
        <f>(R8+S8-T8)*'Difference in fees'!$B$5</f>
        <v>1155.9343493412618</v>
      </c>
      <c r="V8" s="51">
        <f t="shared" si="5"/>
        <v>24274.6213361665</v>
      </c>
      <c r="W8" s="52"/>
      <c r="X8" s="53">
        <f t="shared" si="16"/>
        <v>5</v>
      </c>
      <c r="Y8" s="51">
        <f t="shared" si="17"/>
        <v>22884.009212762579</v>
      </c>
      <c r="Z8" s="51">
        <f>'Difference in fees'!$B$3*'Difference in fees'!$B$4</f>
        <v>0</v>
      </c>
      <c r="AA8" s="51">
        <f t="shared" si="6"/>
        <v>343.26013819143867</v>
      </c>
      <c r="AB8" s="51">
        <f>(Y8+Z8-AA8)*'Difference in fees'!$B$5</f>
        <v>1127.037453728557</v>
      </c>
      <c r="AC8" s="51">
        <f t="shared" si="7"/>
        <v>23667.786528299697</v>
      </c>
      <c r="AD8" s="52"/>
      <c r="AE8" s="53">
        <f t="shared" si="18"/>
        <v>5</v>
      </c>
      <c r="AF8" s="51">
        <f t="shared" si="19"/>
        <v>22422.88526562</v>
      </c>
      <c r="AG8" s="51">
        <f>'Difference in fees'!$B$3*'Difference in fees'!$B$4</f>
        <v>0</v>
      </c>
      <c r="AH8" s="51">
        <f t="shared" si="8"/>
        <v>448.45770531239998</v>
      </c>
      <c r="AI8" s="51">
        <f>(AF8+AG8-AH8)*'Difference in fees'!$B$5</f>
        <v>1098.72137801538</v>
      </c>
      <c r="AJ8" s="55">
        <f t="shared" si="9"/>
        <v>23073.148938322978</v>
      </c>
    </row>
    <row r="9" spans="3:36" x14ac:dyDescent="0.35">
      <c r="C9" s="10">
        <f t="shared" si="10"/>
        <v>6</v>
      </c>
      <c r="D9" s="51">
        <f t="shared" si="11"/>
        <v>25145.037206473735</v>
      </c>
      <c r="E9" s="51">
        <f>'Difference in fees'!$B$3*'Difference in fees'!$B$4</f>
        <v>0</v>
      </c>
      <c r="F9" s="51">
        <f t="shared" si="0"/>
        <v>75.435111619421207</v>
      </c>
      <c r="G9" s="51">
        <f>(D9+E9-F9)*'Difference in fees'!$B$5</f>
        <v>1253.4801047427156</v>
      </c>
      <c r="H9" s="51">
        <f t="shared" si="1"/>
        <v>26323.082199597029</v>
      </c>
      <c r="I9" s="52"/>
      <c r="J9" s="53">
        <f t="shared" si="12"/>
        <v>6</v>
      </c>
      <c r="K9" s="51">
        <f t="shared" si="13"/>
        <v>24893.840049211267</v>
      </c>
      <c r="L9" s="51">
        <f>'Difference in fees'!$B$3*'Difference in fees'!$B$4</f>
        <v>0</v>
      </c>
      <c r="M9" s="51">
        <f t="shared" si="2"/>
        <v>124.46920024605633</v>
      </c>
      <c r="N9" s="51">
        <f>(K9+L9-M9)*'Difference in fees'!$B$5</f>
        <v>1238.4685424482605</v>
      </c>
      <c r="O9" s="51">
        <f t="shared" si="3"/>
        <v>26007.839391413469</v>
      </c>
      <c r="P9" s="54"/>
      <c r="Q9" s="53">
        <f t="shared" si="14"/>
        <v>6</v>
      </c>
      <c r="R9" s="51">
        <f t="shared" si="15"/>
        <v>24274.6213361665</v>
      </c>
      <c r="S9" s="51">
        <f>'Difference in fees'!$B$3*'Difference in fees'!$B$4</f>
        <v>0</v>
      </c>
      <c r="T9" s="51">
        <f t="shared" si="4"/>
        <v>242.74621336166501</v>
      </c>
      <c r="U9" s="51">
        <f>(R9+S9-T9)*'Difference in fees'!$B$5</f>
        <v>1201.5937561402418</v>
      </c>
      <c r="V9" s="51">
        <f t="shared" si="5"/>
        <v>25233.468878945077</v>
      </c>
      <c r="W9" s="52"/>
      <c r="X9" s="53">
        <f t="shared" si="16"/>
        <v>6</v>
      </c>
      <c r="Y9" s="51">
        <f t="shared" si="17"/>
        <v>23667.786528299697</v>
      </c>
      <c r="Z9" s="51">
        <f>'Difference in fees'!$B$3*'Difference in fees'!$B$4</f>
        <v>0</v>
      </c>
      <c r="AA9" s="51">
        <f t="shared" si="6"/>
        <v>355.01679792449545</v>
      </c>
      <c r="AB9" s="51">
        <f>(Y9+Z9-AA9)*'Difference in fees'!$B$5</f>
        <v>1165.6384865187601</v>
      </c>
      <c r="AC9" s="51">
        <f t="shared" si="7"/>
        <v>24478.408216893964</v>
      </c>
      <c r="AD9" s="52"/>
      <c r="AE9" s="53">
        <f t="shared" si="18"/>
        <v>6</v>
      </c>
      <c r="AF9" s="51">
        <f t="shared" si="19"/>
        <v>23073.148938322978</v>
      </c>
      <c r="AG9" s="51">
        <f>'Difference in fees'!$B$3*'Difference in fees'!$B$4</f>
        <v>0</v>
      </c>
      <c r="AH9" s="51">
        <f t="shared" si="8"/>
        <v>461.46297876645957</v>
      </c>
      <c r="AI9" s="51">
        <f>(AF9+AG9-AH9)*'Difference in fees'!$B$5</f>
        <v>1130.5842979778261</v>
      </c>
      <c r="AJ9" s="55">
        <f t="shared" si="9"/>
        <v>23742.270257534343</v>
      </c>
    </row>
    <row r="10" spans="3:36" x14ac:dyDescent="0.35">
      <c r="C10" s="10">
        <f t="shared" si="10"/>
        <v>7</v>
      </c>
      <c r="D10" s="51">
        <f t="shared" si="11"/>
        <v>26323.082199597029</v>
      </c>
      <c r="E10" s="51">
        <f>'Difference in fees'!$B$3*'Difference in fees'!$B$4</f>
        <v>0</v>
      </c>
      <c r="F10" s="51">
        <f t="shared" si="0"/>
        <v>78.969246598791088</v>
      </c>
      <c r="G10" s="51">
        <f>(D10+E10-F10)*'Difference in fees'!$B$5</f>
        <v>1312.205647649912</v>
      </c>
      <c r="H10" s="51">
        <f t="shared" si="1"/>
        <v>27556.318600648152</v>
      </c>
      <c r="I10" s="52"/>
      <c r="J10" s="53">
        <f t="shared" si="12"/>
        <v>7</v>
      </c>
      <c r="K10" s="51">
        <f t="shared" si="13"/>
        <v>26007.839391413469</v>
      </c>
      <c r="L10" s="51">
        <f>'Difference in fees'!$B$3*'Difference in fees'!$B$4</f>
        <v>0</v>
      </c>
      <c r="M10" s="51">
        <f t="shared" si="2"/>
        <v>130.03919695706733</v>
      </c>
      <c r="N10" s="51">
        <f>(K10+L10-M10)*'Difference in fees'!$B$5</f>
        <v>1293.8900097228202</v>
      </c>
      <c r="O10" s="51">
        <f t="shared" si="3"/>
        <v>27171.690204179224</v>
      </c>
      <c r="P10" s="54"/>
      <c r="Q10" s="53">
        <f t="shared" si="14"/>
        <v>7</v>
      </c>
      <c r="R10" s="51">
        <f t="shared" si="15"/>
        <v>25233.468878945077</v>
      </c>
      <c r="S10" s="51">
        <f>'Difference in fees'!$B$3*'Difference in fees'!$B$4</f>
        <v>0</v>
      </c>
      <c r="T10" s="51">
        <f t="shared" si="4"/>
        <v>252.33468878945078</v>
      </c>
      <c r="U10" s="51">
        <f>(R10+S10-T10)*'Difference in fees'!$B$5</f>
        <v>1249.0567095077813</v>
      </c>
      <c r="V10" s="51">
        <f t="shared" si="5"/>
        <v>26230.190899663408</v>
      </c>
      <c r="W10" s="52"/>
      <c r="X10" s="53">
        <f t="shared" si="16"/>
        <v>7</v>
      </c>
      <c r="Y10" s="51">
        <f t="shared" si="17"/>
        <v>24478.408216893964</v>
      </c>
      <c r="Z10" s="51">
        <f>'Difference in fees'!$B$3*'Difference in fees'!$B$4</f>
        <v>0</v>
      </c>
      <c r="AA10" s="51">
        <f t="shared" si="6"/>
        <v>367.17612325340946</v>
      </c>
      <c r="AB10" s="51">
        <f>(Y10+Z10-AA10)*'Difference in fees'!$B$5</f>
        <v>1205.5616046820278</v>
      </c>
      <c r="AC10" s="51">
        <f t="shared" si="7"/>
        <v>25316.793698322585</v>
      </c>
      <c r="AD10" s="52"/>
      <c r="AE10" s="53">
        <f t="shared" si="18"/>
        <v>7</v>
      </c>
      <c r="AF10" s="51">
        <f t="shared" si="19"/>
        <v>23742.270257534343</v>
      </c>
      <c r="AG10" s="51">
        <f>'Difference in fees'!$B$3*'Difference in fees'!$B$4</f>
        <v>0</v>
      </c>
      <c r="AH10" s="51">
        <f t="shared" si="8"/>
        <v>474.84540515068687</v>
      </c>
      <c r="AI10" s="51">
        <f>(AF10+AG10-AH10)*'Difference in fees'!$B$5</f>
        <v>1163.371242619183</v>
      </c>
      <c r="AJ10" s="55">
        <f t="shared" si="9"/>
        <v>24430.796095002839</v>
      </c>
    </row>
    <row r="11" spans="3:36" x14ac:dyDescent="0.35">
      <c r="C11" s="10">
        <f t="shared" si="10"/>
        <v>8</v>
      </c>
      <c r="D11" s="51">
        <f t="shared" si="11"/>
        <v>27556.318600648152</v>
      </c>
      <c r="E11" s="51">
        <f>'Difference in fees'!$B$3*'Difference in fees'!$B$4</f>
        <v>0</v>
      </c>
      <c r="F11" s="51">
        <f t="shared" si="0"/>
        <v>82.668955801944463</v>
      </c>
      <c r="G11" s="51">
        <f>(D11+E11-F11)*'Difference in fees'!$B$5</f>
        <v>1373.6824822423105</v>
      </c>
      <c r="H11" s="51">
        <f t="shared" si="1"/>
        <v>28847.332127088517</v>
      </c>
      <c r="I11" s="52"/>
      <c r="J11" s="53">
        <f t="shared" si="12"/>
        <v>8</v>
      </c>
      <c r="K11" s="51">
        <f t="shared" si="13"/>
        <v>27171.690204179224</v>
      </c>
      <c r="L11" s="51">
        <f>'Difference in fees'!$B$3*'Difference in fees'!$B$4</f>
        <v>0</v>
      </c>
      <c r="M11" s="51">
        <f t="shared" si="2"/>
        <v>135.85845102089613</v>
      </c>
      <c r="N11" s="51">
        <f>(K11+L11-M11)*'Difference in fees'!$B$5</f>
        <v>1351.7915876579164</v>
      </c>
      <c r="O11" s="51">
        <f t="shared" si="3"/>
        <v>28387.623340816244</v>
      </c>
      <c r="P11" s="54"/>
      <c r="Q11" s="53">
        <f t="shared" si="14"/>
        <v>8</v>
      </c>
      <c r="R11" s="51">
        <f t="shared" si="15"/>
        <v>26230.190899663408</v>
      </c>
      <c r="S11" s="51">
        <f>'Difference in fees'!$B$3*'Difference in fees'!$B$4</f>
        <v>0</v>
      </c>
      <c r="T11" s="51">
        <f t="shared" si="4"/>
        <v>262.3019089966341</v>
      </c>
      <c r="U11" s="51">
        <f>(R11+S11-T11)*'Difference in fees'!$B$5</f>
        <v>1298.394449533339</v>
      </c>
      <c r="V11" s="51">
        <f t="shared" si="5"/>
        <v>27266.283440200114</v>
      </c>
      <c r="W11" s="52"/>
      <c r="X11" s="53">
        <f t="shared" si="16"/>
        <v>8</v>
      </c>
      <c r="Y11" s="51">
        <f t="shared" si="17"/>
        <v>25316.793698322585</v>
      </c>
      <c r="Z11" s="51">
        <f>'Difference in fees'!$B$3*'Difference in fees'!$B$4</f>
        <v>0</v>
      </c>
      <c r="AA11" s="51">
        <f t="shared" si="6"/>
        <v>379.75190547483874</v>
      </c>
      <c r="AB11" s="51">
        <f>(Y11+Z11-AA11)*'Difference in fees'!$B$5</f>
        <v>1246.8520896423875</v>
      </c>
      <c r="AC11" s="51">
        <f t="shared" si="7"/>
        <v>26183.893882490134</v>
      </c>
      <c r="AD11" s="52"/>
      <c r="AE11" s="53">
        <f t="shared" si="18"/>
        <v>8</v>
      </c>
      <c r="AF11" s="51">
        <f t="shared" si="19"/>
        <v>24430.796095002839</v>
      </c>
      <c r="AG11" s="51">
        <f>'Difference in fees'!$B$3*'Difference in fees'!$B$4</f>
        <v>0</v>
      </c>
      <c r="AH11" s="51">
        <f t="shared" si="8"/>
        <v>488.61592190005678</v>
      </c>
      <c r="AI11" s="51">
        <f>(AF11+AG11-AH11)*'Difference in fees'!$B$5</f>
        <v>1197.1090086551392</v>
      </c>
      <c r="AJ11" s="55">
        <f t="shared" si="9"/>
        <v>25139.289181757918</v>
      </c>
    </row>
    <row r="12" spans="3:36" x14ac:dyDescent="0.35">
      <c r="C12" s="10">
        <f t="shared" si="10"/>
        <v>9</v>
      </c>
      <c r="D12" s="51">
        <f t="shared" si="11"/>
        <v>28847.332127088517</v>
      </c>
      <c r="E12" s="51">
        <f>'Difference in fees'!$B$3*'Difference in fees'!$B$4</f>
        <v>0</v>
      </c>
      <c r="F12" s="51">
        <f t="shared" si="0"/>
        <v>86.541996381265548</v>
      </c>
      <c r="G12" s="51">
        <f>(D12+E12-F12)*'Difference in fees'!$B$5</f>
        <v>1438.0395065353628</v>
      </c>
      <c r="H12" s="51">
        <f t="shared" si="1"/>
        <v>30198.829637242616</v>
      </c>
      <c r="I12" s="52"/>
      <c r="J12" s="53">
        <f t="shared" si="12"/>
        <v>9</v>
      </c>
      <c r="K12" s="51">
        <f t="shared" si="13"/>
        <v>28387.623340816244</v>
      </c>
      <c r="L12" s="51">
        <f>'Difference in fees'!$B$3*'Difference in fees'!$B$4</f>
        <v>0</v>
      </c>
      <c r="M12" s="51">
        <f t="shared" si="2"/>
        <v>141.93811670408124</v>
      </c>
      <c r="N12" s="51">
        <f>(K12+L12-M12)*'Difference in fees'!$B$5</f>
        <v>1412.2842612056083</v>
      </c>
      <c r="O12" s="51">
        <f t="shared" si="3"/>
        <v>29657.969485317772</v>
      </c>
      <c r="P12" s="54"/>
      <c r="Q12" s="53">
        <f t="shared" si="14"/>
        <v>9</v>
      </c>
      <c r="R12" s="51">
        <f t="shared" si="15"/>
        <v>27266.283440200114</v>
      </c>
      <c r="S12" s="51">
        <f>'Difference in fees'!$B$3*'Difference in fees'!$B$4</f>
        <v>0</v>
      </c>
      <c r="T12" s="51">
        <f t="shared" si="4"/>
        <v>272.66283440200112</v>
      </c>
      <c r="U12" s="51">
        <f>(R12+S12-T12)*'Difference in fees'!$B$5</f>
        <v>1349.6810302899057</v>
      </c>
      <c r="V12" s="51">
        <f t="shared" si="5"/>
        <v>28343.301636088017</v>
      </c>
      <c r="W12" s="52"/>
      <c r="X12" s="53">
        <f t="shared" si="16"/>
        <v>9</v>
      </c>
      <c r="Y12" s="51">
        <f t="shared" si="17"/>
        <v>26183.893882490134</v>
      </c>
      <c r="Z12" s="51">
        <f>'Difference in fees'!$B$3*'Difference in fees'!$B$4</f>
        <v>0</v>
      </c>
      <c r="AA12" s="51">
        <f t="shared" si="6"/>
        <v>392.758408237352</v>
      </c>
      <c r="AB12" s="51">
        <f>(Y12+Z12-AA12)*'Difference in fees'!$B$5</f>
        <v>1289.5567737126394</v>
      </c>
      <c r="AC12" s="51">
        <f t="shared" si="7"/>
        <v>27080.692247965424</v>
      </c>
      <c r="AD12" s="52"/>
      <c r="AE12" s="53">
        <f t="shared" si="18"/>
        <v>9</v>
      </c>
      <c r="AF12" s="51">
        <f t="shared" si="19"/>
        <v>25139.289181757918</v>
      </c>
      <c r="AG12" s="51">
        <f>'Difference in fees'!$B$3*'Difference in fees'!$B$4</f>
        <v>0</v>
      </c>
      <c r="AH12" s="51">
        <f t="shared" si="8"/>
        <v>502.7857836351584</v>
      </c>
      <c r="AI12" s="51">
        <f>(AF12+AG12-AH12)*'Difference in fees'!$B$5</f>
        <v>1231.8251699061382</v>
      </c>
      <c r="AJ12" s="55">
        <f t="shared" si="9"/>
        <v>25868.328568028897</v>
      </c>
    </row>
    <row r="13" spans="3:36" x14ac:dyDescent="0.35">
      <c r="C13" s="10">
        <f t="shared" si="10"/>
        <v>10</v>
      </c>
      <c r="D13" s="51">
        <f t="shared" si="11"/>
        <v>30198.829637242616</v>
      </c>
      <c r="E13" s="51">
        <f>'Difference in fees'!$B$3*'Difference in fees'!$B$4</f>
        <v>0</v>
      </c>
      <c r="F13" s="51">
        <f t="shared" si="0"/>
        <v>90.596488911727846</v>
      </c>
      <c r="G13" s="51">
        <f>(D13+E13-F13)*'Difference in fees'!$B$5</f>
        <v>1505.4116574165446</v>
      </c>
      <c r="H13" s="51">
        <f t="shared" si="1"/>
        <v>31613.644805747434</v>
      </c>
      <c r="I13" s="52"/>
      <c r="J13" s="53">
        <f t="shared" si="12"/>
        <v>10</v>
      </c>
      <c r="K13" s="51">
        <f t="shared" si="13"/>
        <v>29657.969485317772</v>
      </c>
      <c r="L13" s="51">
        <f>'Difference in fees'!$B$3*'Difference in fees'!$B$4</f>
        <v>0</v>
      </c>
      <c r="M13" s="51">
        <f t="shared" si="2"/>
        <v>148.28984742658886</v>
      </c>
      <c r="N13" s="51">
        <f>(K13+L13-M13)*'Difference in fees'!$B$5</f>
        <v>1475.4839818945593</v>
      </c>
      <c r="O13" s="51">
        <f t="shared" si="3"/>
        <v>30985.163619785741</v>
      </c>
      <c r="P13" s="54"/>
      <c r="Q13" s="53">
        <f t="shared" si="14"/>
        <v>10</v>
      </c>
      <c r="R13" s="51">
        <f t="shared" si="15"/>
        <v>28343.301636088017</v>
      </c>
      <c r="S13" s="51">
        <f>'Difference in fees'!$B$3*'Difference in fees'!$B$4</f>
        <v>0</v>
      </c>
      <c r="T13" s="51">
        <f t="shared" si="4"/>
        <v>283.43301636088017</v>
      </c>
      <c r="U13" s="51">
        <f>(R13+S13-T13)*'Difference in fees'!$B$5</f>
        <v>1402.993430986357</v>
      </c>
      <c r="V13" s="51">
        <f t="shared" si="5"/>
        <v>29462.862050713495</v>
      </c>
      <c r="W13" s="52"/>
      <c r="X13" s="53">
        <f t="shared" si="16"/>
        <v>10</v>
      </c>
      <c r="Y13" s="51">
        <f t="shared" si="17"/>
        <v>27080.692247965424</v>
      </c>
      <c r="Z13" s="51">
        <f>'Difference in fees'!$B$3*'Difference in fees'!$B$4</f>
        <v>0</v>
      </c>
      <c r="AA13" s="51">
        <f t="shared" si="6"/>
        <v>406.21038371948134</v>
      </c>
      <c r="AB13" s="51">
        <f>(Y13+Z13-AA13)*'Difference in fees'!$B$5</f>
        <v>1333.7240932122972</v>
      </c>
      <c r="AC13" s="51">
        <f t="shared" si="7"/>
        <v>28008.205957458242</v>
      </c>
      <c r="AD13" s="52"/>
      <c r="AE13" s="53">
        <f t="shared" si="18"/>
        <v>10</v>
      </c>
      <c r="AF13" s="51">
        <f t="shared" si="19"/>
        <v>25868.328568028897</v>
      </c>
      <c r="AG13" s="51">
        <f>'Difference in fees'!$B$3*'Difference in fees'!$B$4</f>
        <v>0</v>
      </c>
      <c r="AH13" s="51">
        <f t="shared" si="8"/>
        <v>517.36657136057795</v>
      </c>
      <c r="AI13" s="51">
        <f>(AF13+AG13-AH13)*'Difference in fees'!$B$5</f>
        <v>1267.548099833416</v>
      </c>
      <c r="AJ13" s="55">
        <f t="shared" si="9"/>
        <v>26618.510096501737</v>
      </c>
    </row>
    <row r="14" spans="3:36" x14ac:dyDescent="0.35">
      <c r="C14" s="10">
        <f t="shared" si="10"/>
        <v>11</v>
      </c>
      <c r="D14" s="51">
        <f t="shared" si="11"/>
        <v>31613.644805747434</v>
      </c>
      <c r="E14" s="51">
        <f>'Difference in fees'!$B$3*'Difference in fees'!$B$4</f>
        <v>0</v>
      </c>
      <c r="F14" s="51">
        <f t="shared" si="0"/>
        <v>94.840934417242309</v>
      </c>
      <c r="G14" s="51">
        <f>(D14+E14-F14)*'Difference in fees'!$B$5</f>
        <v>1575.9401935665096</v>
      </c>
      <c r="H14" s="51">
        <f t="shared" si="1"/>
        <v>33094.744064896702</v>
      </c>
      <c r="I14" s="52"/>
      <c r="J14" s="53">
        <f t="shared" si="12"/>
        <v>11</v>
      </c>
      <c r="K14" s="51">
        <f t="shared" si="13"/>
        <v>30985.163619785741</v>
      </c>
      <c r="L14" s="51">
        <f>'Difference in fees'!$B$3*'Difference in fees'!$B$4</f>
        <v>0</v>
      </c>
      <c r="M14" s="51">
        <f t="shared" si="2"/>
        <v>154.92581809892872</v>
      </c>
      <c r="N14" s="51">
        <f>(K14+L14-M14)*'Difference in fees'!$B$5</f>
        <v>1541.5118900843408</v>
      </c>
      <c r="O14" s="51">
        <f t="shared" si="3"/>
        <v>32371.749691771154</v>
      </c>
      <c r="P14" s="54"/>
      <c r="Q14" s="53">
        <f t="shared" si="14"/>
        <v>11</v>
      </c>
      <c r="R14" s="51">
        <f t="shared" si="15"/>
        <v>29462.862050713495</v>
      </c>
      <c r="S14" s="51">
        <f>'Difference in fees'!$B$3*'Difference in fees'!$B$4</f>
        <v>0</v>
      </c>
      <c r="T14" s="51">
        <f t="shared" si="4"/>
        <v>294.62862050713494</v>
      </c>
      <c r="U14" s="51">
        <f>(R14+S14-T14)*'Difference in fees'!$B$5</f>
        <v>1458.4116715103182</v>
      </c>
      <c r="V14" s="51">
        <f t="shared" si="5"/>
        <v>30626.64510171668</v>
      </c>
      <c r="W14" s="52"/>
      <c r="X14" s="53">
        <f t="shared" si="16"/>
        <v>11</v>
      </c>
      <c r="Y14" s="51">
        <f t="shared" si="17"/>
        <v>28008.205957458242</v>
      </c>
      <c r="Z14" s="51">
        <f>'Difference in fees'!$B$3*'Difference in fees'!$B$4</f>
        <v>0</v>
      </c>
      <c r="AA14" s="51">
        <f t="shared" si="6"/>
        <v>420.12308936187361</v>
      </c>
      <c r="AB14" s="51">
        <f>(Y14+Z14-AA14)*'Difference in fees'!$B$5</f>
        <v>1379.4041434048186</v>
      </c>
      <c r="AC14" s="51">
        <f t="shared" si="7"/>
        <v>28967.487011501187</v>
      </c>
      <c r="AD14" s="52"/>
      <c r="AE14" s="53">
        <f t="shared" si="18"/>
        <v>11</v>
      </c>
      <c r="AF14" s="51">
        <f t="shared" si="19"/>
        <v>26618.510096501737</v>
      </c>
      <c r="AG14" s="51">
        <f>'Difference in fees'!$B$3*'Difference in fees'!$B$4</f>
        <v>0</v>
      </c>
      <c r="AH14" s="51">
        <f t="shared" si="8"/>
        <v>532.3702019300348</v>
      </c>
      <c r="AI14" s="51">
        <f>(AF14+AG14-AH14)*'Difference in fees'!$B$5</f>
        <v>1304.3069947285851</v>
      </c>
      <c r="AJ14" s="55">
        <f t="shared" si="9"/>
        <v>27390.446889300285</v>
      </c>
    </row>
    <row r="15" spans="3:36" x14ac:dyDescent="0.35">
      <c r="C15" s="10">
        <f t="shared" si="10"/>
        <v>12</v>
      </c>
      <c r="D15" s="51">
        <f t="shared" si="11"/>
        <v>33094.744064896702</v>
      </c>
      <c r="E15" s="51">
        <f>'Difference in fees'!$B$3*'Difference in fees'!$B$4</f>
        <v>0</v>
      </c>
      <c r="F15" s="51">
        <f t="shared" si="0"/>
        <v>99.284232194690105</v>
      </c>
      <c r="G15" s="51">
        <f>(D15+E15-F15)*'Difference in fees'!$B$5</f>
        <v>1649.7729916351009</v>
      </c>
      <c r="H15" s="51">
        <f t="shared" si="1"/>
        <v>34645.232824337116</v>
      </c>
      <c r="I15" s="52"/>
      <c r="J15" s="53">
        <f t="shared" si="12"/>
        <v>12</v>
      </c>
      <c r="K15" s="51">
        <f t="shared" si="13"/>
        <v>32371.749691771154</v>
      </c>
      <c r="L15" s="51">
        <f>'Difference in fees'!$B$3*'Difference in fees'!$B$4</f>
        <v>0</v>
      </c>
      <c r="M15" s="51">
        <f t="shared" si="2"/>
        <v>161.85874845885579</v>
      </c>
      <c r="N15" s="51">
        <f>(K15+L15-M15)*'Difference in fees'!$B$5</f>
        <v>1610.4945471656149</v>
      </c>
      <c r="O15" s="51">
        <f t="shared" si="3"/>
        <v>33820.385490477915</v>
      </c>
      <c r="P15" s="54"/>
      <c r="Q15" s="53">
        <f t="shared" si="14"/>
        <v>12</v>
      </c>
      <c r="R15" s="51">
        <f t="shared" si="15"/>
        <v>30626.64510171668</v>
      </c>
      <c r="S15" s="51">
        <f>'Difference in fees'!$B$3*'Difference in fees'!$B$4</f>
        <v>0</v>
      </c>
      <c r="T15" s="51">
        <f t="shared" si="4"/>
        <v>306.26645101716679</v>
      </c>
      <c r="U15" s="51">
        <f>(R15+S15-T15)*'Difference in fees'!$B$5</f>
        <v>1516.0189325349756</v>
      </c>
      <c r="V15" s="51">
        <f t="shared" si="5"/>
        <v>31836.397583234488</v>
      </c>
      <c r="W15" s="52"/>
      <c r="X15" s="53">
        <f t="shared" si="16"/>
        <v>12</v>
      </c>
      <c r="Y15" s="51">
        <f t="shared" si="17"/>
        <v>28967.487011501187</v>
      </c>
      <c r="Z15" s="51">
        <f>'Difference in fees'!$B$3*'Difference in fees'!$B$4</f>
        <v>0</v>
      </c>
      <c r="AA15" s="51">
        <f t="shared" si="6"/>
        <v>434.51230517251781</v>
      </c>
      <c r="AB15" s="51">
        <f>(Y15+Z15-AA15)*'Difference in fees'!$B$5</f>
        <v>1426.6487353164337</v>
      </c>
      <c r="AC15" s="51">
        <f t="shared" si="7"/>
        <v>29959.623441645104</v>
      </c>
      <c r="AD15" s="52"/>
      <c r="AE15" s="53">
        <f t="shared" si="18"/>
        <v>12</v>
      </c>
      <c r="AF15" s="51">
        <f t="shared" si="19"/>
        <v>27390.446889300285</v>
      </c>
      <c r="AG15" s="51">
        <f>'Difference in fees'!$B$3*'Difference in fees'!$B$4</f>
        <v>0</v>
      </c>
      <c r="AH15" s="51">
        <f t="shared" si="8"/>
        <v>547.80893778600569</v>
      </c>
      <c r="AI15" s="51">
        <f>(AF15+AG15-AH15)*'Difference in fees'!$B$5</f>
        <v>1342.131897575714</v>
      </c>
      <c r="AJ15" s="55">
        <f t="shared" si="9"/>
        <v>28184.769849089993</v>
      </c>
    </row>
    <row r="16" spans="3:36" x14ac:dyDescent="0.35">
      <c r="C16" s="10">
        <f t="shared" si="10"/>
        <v>13</v>
      </c>
      <c r="D16" s="51">
        <f t="shared" si="11"/>
        <v>34645.232824337116</v>
      </c>
      <c r="E16" s="51">
        <f>'Difference in fees'!$B$3*'Difference in fees'!$B$4</f>
        <v>0</v>
      </c>
      <c r="F16" s="51">
        <f t="shared" si="0"/>
        <v>103.93569847301134</v>
      </c>
      <c r="G16" s="51">
        <f>(D16+E16-F16)*'Difference in fees'!$B$5</f>
        <v>1727.0648562932054</v>
      </c>
      <c r="H16" s="51">
        <f t="shared" si="1"/>
        <v>36268.361982157308</v>
      </c>
      <c r="I16" s="52"/>
      <c r="J16" s="53">
        <f t="shared" si="12"/>
        <v>13</v>
      </c>
      <c r="K16" s="51">
        <f t="shared" si="13"/>
        <v>33820.385490477915</v>
      </c>
      <c r="L16" s="51">
        <f>'Difference in fees'!$B$3*'Difference in fees'!$B$4</f>
        <v>0</v>
      </c>
      <c r="M16" s="51">
        <f t="shared" si="2"/>
        <v>169.10192745238959</v>
      </c>
      <c r="N16" s="51">
        <f>(K16+L16-M16)*'Difference in fees'!$B$5</f>
        <v>1682.5641781512766</v>
      </c>
      <c r="O16" s="51">
        <f t="shared" si="3"/>
        <v>35333.847741176804</v>
      </c>
      <c r="P16" s="54"/>
      <c r="Q16" s="53">
        <f t="shared" si="14"/>
        <v>13</v>
      </c>
      <c r="R16" s="51">
        <f t="shared" si="15"/>
        <v>31836.397583234488</v>
      </c>
      <c r="S16" s="51">
        <f>'Difference in fees'!$B$3*'Difference in fees'!$B$4</f>
        <v>0</v>
      </c>
      <c r="T16" s="51">
        <f t="shared" si="4"/>
        <v>318.36397583234486</v>
      </c>
      <c r="U16" s="51">
        <f>(R16+S16-T16)*'Difference in fees'!$B$5</f>
        <v>1575.9016803701072</v>
      </c>
      <c r="V16" s="51">
        <f t="shared" si="5"/>
        <v>33093.935287772249</v>
      </c>
      <c r="W16" s="52"/>
      <c r="X16" s="53">
        <f t="shared" si="16"/>
        <v>13</v>
      </c>
      <c r="Y16" s="51">
        <f t="shared" si="17"/>
        <v>29959.623441645104</v>
      </c>
      <c r="Z16" s="51">
        <f>'Difference in fees'!$B$3*'Difference in fees'!$B$4</f>
        <v>0</v>
      </c>
      <c r="AA16" s="51">
        <f t="shared" si="6"/>
        <v>449.39435162467657</v>
      </c>
      <c r="AB16" s="51">
        <f>(Y16+Z16-AA16)*'Difference in fees'!$B$5</f>
        <v>1475.5114545010215</v>
      </c>
      <c r="AC16" s="51">
        <f t="shared" si="7"/>
        <v>30985.74054452145</v>
      </c>
      <c r="AD16" s="52"/>
      <c r="AE16" s="53">
        <f t="shared" si="18"/>
        <v>13</v>
      </c>
      <c r="AF16" s="51">
        <f t="shared" si="19"/>
        <v>28184.769849089993</v>
      </c>
      <c r="AG16" s="51">
        <f>'Difference in fees'!$B$3*'Difference in fees'!$B$4</f>
        <v>0</v>
      </c>
      <c r="AH16" s="51">
        <f t="shared" si="8"/>
        <v>563.69539698179983</v>
      </c>
      <c r="AI16" s="51">
        <f>(AF16+AG16-AH16)*'Difference in fees'!$B$5</f>
        <v>1381.0537226054098</v>
      </c>
      <c r="AJ16" s="55">
        <f t="shared" si="9"/>
        <v>29002.128174713605</v>
      </c>
    </row>
    <row r="17" spans="3:36" x14ac:dyDescent="0.35">
      <c r="C17" s="10">
        <f t="shared" si="10"/>
        <v>14</v>
      </c>
      <c r="D17" s="51">
        <f t="shared" si="11"/>
        <v>36268.361982157308</v>
      </c>
      <c r="E17" s="51">
        <f>'Difference in fees'!$B$3*'Difference in fees'!$B$4</f>
        <v>0</v>
      </c>
      <c r="F17" s="51">
        <f t="shared" si="0"/>
        <v>108.80508594647193</v>
      </c>
      <c r="G17" s="51">
        <f>(D17+E17-F17)*'Difference in fees'!$B$5</f>
        <v>1807.9778448105419</v>
      </c>
      <c r="H17" s="51">
        <f t="shared" si="1"/>
        <v>37967.53474102138</v>
      </c>
      <c r="I17" s="52"/>
      <c r="J17" s="53">
        <f t="shared" si="12"/>
        <v>14</v>
      </c>
      <c r="K17" s="51">
        <f t="shared" si="13"/>
        <v>35333.847741176804</v>
      </c>
      <c r="L17" s="51">
        <f>'Difference in fees'!$B$3*'Difference in fees'!$B$4</f>
        <v>0</v>
      </c>
      <c r="M17" s="51">
        <f t="shared" si="2"/>
        <v>176.66923870588403</v>
      </c>
      <c r="N17" s="51">
        <f>(K17+L17-M17)*'Difference in fees'!$B$5</f>
        <v>1757.858925123546</v>
      </c>
      <c r="O17" s="51">
        <f t="shared" si="3"/>
        <v>36915.037427594463</v>
      </c>
      <c r="P17" s="54"/>
      <c r="Q17" s="53">
        <f t="shared" si="14"/>
        <v>14</v>
      </c>
      <c r="R17" s="51">
        <f t="shared" si="15"/>
        <v>33093.935287772249</v>
      </c>
      <c r="S17" s="51">
        <f>'Difference in fees'!$B$3*'Difference in fees'!$B$4</f>
        <v>0</v>
      </c>
      <c r="T17" s="51">
        <f t="shared" si="4"/>
        <v>330.93935287772251</v>
      </c>
      <c r="U17" s="51">
        <f>(R17+S17-T17)*'Difference in fees'!$B$5</f>
        <v>1638.1497967447265</v>
      </c>
      <c r="V17" s="51">
        <f t="shared" si="5"/>
        <v>34401.145731639255</v>
      </c>
      <c r="W17" s="52"/>
      <c r="X17" s="53">
        <f t="shared" si="16"/>
        <v>14</v>
      </c>
      <c r="Y17" s="51">
        <f t="shared" si="17"/>
        <v>30985.74054452145</v>
      </c>
      <c r="Z17" s="51">
        <f>'Difference in fees'!$B$3*'Difference in fees'!$B$4</f>
        <v>0</v>
      </c>
      <c r="AA17" s="51">
        <f t="shared" si="6"/>
        <v>464.78610816782174</v>
      </c>
      <c r="AB17" s="51">
        <f>(Y17+Z17-AA17)*'Difference in fees'!$B$5</f>
        <v>1526.0477218176816</v>
      </c>
      <c r="AC17" s="51">
        <f t="shared" si="7"/>
        <v>32047.002158171312</v>
      </c>
      <c r="AD17" s="52"/>
      <c r="AE17" s="53">
        <f t="shared" si="18"/>
        <v>14</v>
      </c>
      <c r="AF17" s="51">
        <f t="shared" si="19"/>
        <v>29002.128174713605</v>
      </c>
      <c r="AG17" s="51">
        <f>'Difference in fees'!$B$3*'Difference in fees'!$B$4</f>
        <v>0</v>
      </c>
      <c r="AH17" s="51">
        <f t="shared" si="8"/>
        <v>580.04256349427214</v>
      </c>
      <c r="AI17" s="51">
        <f>(AF17+AG17-AH17)*'Difference in fees'!$B$5</f>
        <v>1421.1042805609668</v>
      </c>
      <c r="AJ17" s="55">
        <f t="shared" si="9"/>
        <v>29843.189891780297</v>
      </c>
    </row>
    <row r="18" spans="3:36" x14ac:dyDescent="0.35">
      <c r="C18" s="10">
        <f t="shared" si="10"/>
        <v>15</v>
      </c>
      <c r="D18" s="51">
        <f t="shared" si="11"/>
        <v>37967.53474102138</v>
      </c>
      <c r="E18" s="51">
        <f>'Difference in fees'!$B$3*'Difference in fees'!$B$4</f>
        <v>0</v>
      </c>
      <c r="F18" s="51">
        <f t="shared" si="0"/>
        <v>113.90260422306415</v>
      </c>
      <c r="G18" s="51">
        <f>(D18+E18-F18)*'Difference in fees'!$B$5</f>
        <v>1892.681606839916</v>
      </c>
      <c r="H18" s="51">
        <f t="shared" si="1"/>
        <v>39746.313743638231</v>
      </c>
      <c r="I18" s="52"/>
      <c r="J18" s="53">
        <f t="shared" si="12"/>
        <v>15</v>
      </c>
      <c r="K18" s="51">
        <f t="shared" si="13"/>
        <v>36915.037427594463</v>
      </c>
      <c r="L18" s="51">
        <f>'Difference in fees'!$B$3*'Difference in fees'!$B$4</f>
        <v>0</v>
      </c>
      <c r="M18" s="51">
        <f t="shared" si="2"/>
        <v>184.57518713797231</v>
      </c>
      <c r="N18" s="51">
        <f>(K18+L18-M18)*'Difference in fees'!$B$5</f>
        <v>1836.5231120228248</v>
      </c>
      <c r="O18" s="51">
        <f t="shared" si="3"/>
        <v>38566.985352479322</v>
      </c>
      <c r="P18" s="54"/>
      <c r="Q18" s="53">
        <f t="shared" si="14"/>
        <v>15</v>
      </c>
      <c r="R18" s="51">
        <f t="shared" si="15"/>
        <v>34401.145731639255</v>
      </c>
      <c r="S18" s="51">
        <f>'Difference in fees'!$B$3*'Difference in fees'!$B$4</f>
        <v>0</v>
      </c>
      <c r="T18" s="51">
        <f t="shared" si="4"/>
        <v>344.01145731639258</v>
      </c>
      <c r="U18" s="51">
        <f>(R18+S18-T18)*'Difference in fees'!$B$5</f>
        <v>1702.8567137161431</v>
      </c>
      <c r="V18" s="51">
        <f t="shared" si="5"/>
        <v>35759.990988039004</v>
      </c>
      <c r="W18" s="52"/>
      <c r="X18" s="53">
        <f t="shared" si="16"/>
        <v>15</v>
      </c>
      <c r="Y18" s="51">
        <f t="shared" si="17"/>
        <v>32047.002158171312</v>
      </c>
      <c r="Z18" s="51">
        <f>'Difference in fees'!$B$3*'Difference in fees'!$B$4</f>
        <v>0</v>
      </c>
      <c r="AA18" s="51">
        <f t="shared" si="6"/>
        <v>480.70503237256963</v>
      </c>
      <c r="AB18" s="51">
        <f>(Y18+Z18-AA18)*'Difference in fees'!$B$5</f>
        <v>1578.3148562899371</v>
      </c>
      <c r="AC18" s="51">
        <f t="shared" si="7"/>
        <v>33144.611982088682</v>
      </c>
      <c r="AD18" s="52"/>
      <c r="AE18" s="53">
        <f t="shared" si="18"/>
        <v>15</v>
      </c>
      <c r="AF18" s="51">
        <f t="shared" si="19"/>
        <v>29843.189891780297</v>
      </c>
      <c r="AG18" s="51">
        <f>'Difference in fees'!$B$3*'Difference in fees'!$B$4</f>
        <v>0</v>
      </c>
      <c r="AH18" s="51">
        <f t="shared" si="8"/>
        <v>596.86379783560596</v>
      </c>
      <c r="AI18" s="51">
        <f>(AF18+AG18-AH18)*'Difference in fees'!$B$5</f>
        <v>1462.3163046972347</v>
      </c>
      <c r="AJ18" s="55">
        <f t="shared" si="9"/>
        <v>30708.642398641925</v>
      </c>
    </row>
    <row r="19" spans="3:36" x14ac:dyDescent="0.35">
      <c r="C19" s="10">
        <f t="shared" si="10"/>
        <v>16</v>
      </c>
      <c r="D19" s="51">
        <f t="shared" si="11"/>
        <v>39746.313743638231</v>
      </c>
      <c r="E19" s="51">
        <f>'Difference in fees'!$B$3*'Difference in fees'!$B$4</f>
        <v>0</v>
      </c>
      <c r="F19" s="51">
        <f t="shared" si="0"/>
        <v>119.23894123091469</v>
      </c>
      <c r="G19" s="51">
        <f>(D19+E19-F19)*'Difference in fees'!$B$5</f>
        <v>1981.353740120366</v>
      </c>
      <c r="H19" s="51">
        <f t="shared" si="1"/>
        <v>41608.428542527683</v>
      </c>
      <c r="I19" s="52"/>
      <c r="J19" s="53">
        <f t="shared" si="12"/>
        <v>16</v>
      </c>
      <c r="K19" s="51">
        <f t="shared" si="13"/>
        <v>38566.985352479322</v>
      </c>
      <c r="L19" s="51">
        <f>'Difference in fees'!$B$3*'Difference in fees'!$B$4</f>
        <v>0</v>
      </c>
      <c r="M19" s="51">
        <f t="shared" si="2"/>
        <v>192.83492676239661</v>
      </c>
      <c r="N19" s="51">
        <f>(K19+L19-M19)*'Difference in fees'!$B$5</f>
        <v>1918.7075212858463</v>
      </c>
      <c r="O19" s="51">
        <f t="shared" si="3"/>
        <v>40292.857947002769</v>
      </c>
      <c r="P19" s="54"/>
      <c r="Q19" s="53">
        <f t="shared" si="14"/>
        <v>16</v>
      </c>
      <c r="R19" s="51">
        <f t="shared" si="15"/>
        <v>35759.990988039004</v>
      </c>
      <c r="S19" s="51">
        <f>'Difference in fees'!$B$3*'Difference in fees'!$B$4</f>
        <v>0</v>
      </c>
      <c r="T19" s="51">
        <f t="shared" si="4"/>
        <v>357.59990988039004</v>
      </c>
      <c r="U19" s="51">
        <f>(R19+S19-T19)*'Difference in fees'!$B$5</f>
        <v>1770.1195539079308</v>
      </c>
      <c r="V19" s="51">
        <f t="shared" si="5"/>
        <v>37172.510632066551</v>
      </c>
      <c r="W19" s="52"/>
      <c r="X19" s="53">
        <f t="shared" si="16"/>
        <v>16</v>
      </c>
      <c r="Y19" s="51">
        <f t="shared" si="17"/>
        <v>33144.611982088682</v>
      </c>
      <c r="Z19" s="51">
        <f>'Difference in fees'!$B$3*'Difference in fees'!$B$4</f>
        <v>0</v>
      </c>
      <c r="AA19" s="51">
        <f t="shared" si="6"/>
        <v>497.16917973133019</v>
      </c>
      <c r="AB19" s="51">
        <f>(Y19+Z19-AA19)*'Difference in fees'!$B$5</f>
        <v>1632.3721401178677</v>
      </c>
      <c r="AC19" s="51">
        <f t="shared" si="7"/>
        <v>34279.814942475219</v>
      </c>
      <c r="AD19" s="52"/>
      <c r="AE19" s="53">
        <f t="shared" si="18"/>
        <v>16</v>
      </c>
      <c r="AF19" s="51">
        <f t="shared" si="19"/>
        <v>30708.642398641925</v>
      </c>
      <c r="AG19" s="51">
        <f>'Difference in fees'!$B$3*'Difference in fees'!$B$4</f>
        <v>0</v>
      </c>
      <c r="AH19" s="51">
        <f t="shared" si="8"/>
        <v>614.17284797283855</v>
      </c>
      <c r="AI19" s="51">
        <f>(AF19+AG19-AH19)*'Difference in fees'!$B$5</f>
        <v>1504.7234775334546</v>
      </c>
      <c r="AJ19" s="55">
        <f t="shared" si="9"/>
        <v>31599.193028202542</v>
      </c>
    </row>
    <row r="20" spans="3:36" x14ac:dyDescent="0.35">
      <c r="C20" s="10">
        <f t="shared" si="10"/>
        <v>17</v>
      </c>
      <c r="D20" s="51">
        <f t="shared" si="11"/>
        <v>41608.428542527683</v>
      </c>
      <c r="E20" s="51">
        <f>'Difference in fees'!$B$3*'Difference in fees'!$B$4</f>
        <v>0</v>
      </c>
      <c r="F20" s="51">
        <f t="shared" si="0"/>
        <v>124.82528562758306</v>
      </c>
      <c r="G20" s="51">
        <f>(D20+E20-F20)*'Difference in fees'!$B$5</f>
        <v>2074.1801628450053</v>
      </c>
      <c r="H20" s="51">
        <f t="shared" si="1"/>
        <v>43557.783419745108</v>
      </c>
      <c r="I20" s="52"/>
      <c r="J20" s="53">
        <f t="shared" si="12"/>
        <v>17</v>
      </c>
      <c r="K20" s="51">
        <f t="shared" si="13"/>
        <v>40292.857947002769</v>
      </c>
      <c r="L20" s="51">
        <f>'Difference in fees'!$B$3*'Difference in fees'!$B$4</f>
        <v>0</v>
      </c>
      <c r="M20" s="51">
        <f t="shared" si="2"/>
        <v>201.46428973501384</v>
      </c>
      <c r="N20" s="51">
        <f>(K20+L20-M20)*'Difference in fees'!$B$5</f>
        <v>2004.5696828633879</v>
      </c>
      <c r="O20" s="51">
        <f t="shared" si="3"/>
        <v>42095.963340131144</v>
      </c>
      <c r="P20" s="54"/>
      <c r="Q20" s="53">
        <f t="shared" si="14"/>
        <v>17</v>
      </c>
      <c r="R20" s="51">
        <f t="shared" si="15"/>
        <v>37172.510632066551</v>
      </c>
      <c r="S20" s="51">
        <f>'Difference in fees'!$B$3*'Difference in fees'!$B$4</f>
        <v>0</v>
      </c>
      <c r="T20" s="51">
        <f t="shared" si="4"/>
        <v>371.72510632066553</v>
      </c>
      <c r="U20" s="51">
        <f>(R20+S20-T20)*'Difference in fees'!$B$5</f>
        <v>1840.0392762872943</v>
      </c>
      <c r="V20" s="51">
        <f t="shared" si="5"/>
        <v>38640.824802033181</v>
      </c>
      <c r="W20" s="52"/>
      <c r="X20" s="53">
        <f t="shared" si="16"/>
        <v>17</v>
      </c>
      <c r="Y20" s="51">
        <f t="shared" si="17"/>
        <v>34279.814942475219</v>
      </c>
      <c r="Z20" s="51">
        <f>'Difference in fees'!$B$3*'Difference in fees'!$B$4</f>
        <v>0</v>
      </c>
      <c r="AA20" s="51">
        <f t="shared" si="6"/>
        <v>514.19722413712827</v>
      </c>
      <c r="AB20" s="51">
        <f>(Y20+Z20-AA20)*'Difference in fees'!$B$5</f>
        <v>1688.2808859169047</v>
      </c>
      <c r="AC20" s="51">
        <f t="shared" si="7"/>
        <v>35453.898604254995</v>
      </c>
      <c r="AD20" s="52"/>
      <c r="AE20" s="53">
        <f t="shared" si="18"/>
        <v>17</v>
      </c>
      <c r="AF20" s="51">
        <f t="shared" si="19"/>
        <v>31599.193028202542</v>
      </c>
      <c r="AG20" s="51">
        <f>'Difference in fees'!$B$3*'Difference in fees'!$B$4</f>
        <v>0</v>
      </c>
      <c r="AH20" s="51">
        <f t="shared" si="8"/>
        <v>631.98386056405081</v>
      </c>
      <c r="AI20" s="51">
        <f>(AF20+AG20-AH20)*'Difference in fees'!$B$5</f>
        <v>1548.3604583819247</v>
      </c>
      <c r="AJ20" s="55">
        <f t="shared" si="9"/>
        <v>32515.569626020417</v>
      </c>
    </row>
    <row r="21" spans="3:36" x14ac:dyDescent="0.35">
      <c r="C21" s="10">
        <f t="shared" si="10"/>
        <v>18</v>
      </c>
      <c r="D21" s="51">
        <f t="shared" si="11"/>
        <v>43557.783419745108</v>
      </c>
      <c r="E21" s="51">
        <f>'Difference in fees'!$B$3*'Difference in fees'!$B$4</f>
        <v>0</v>
      </c>
      <c r="F21" s="51">
        <f t="shared" si="0"/>
        <v>130.67335025923532</v>
      </c>
      <c r="G21" s="51">
        <f>(D21+E21-F21)*'Difference in fees'!$B$5</f>
        <v>2171.355503474294</v>
      </c>
      <c r="H21" s="51">
        <f t="shared" si="1"/>
        <v>45598.465572960173</v>
      </c>
      <c r="I21" s="52"/>
      <c r="J21" s="53">
        <f t="shared" si="12"/>
        <v>18</v>
      </c>
      <c r="K21" s="51">
        <f t="shared" si="13"/>
        <v>42095.963340131144</v>
      </c>
      <c r="L21" s="51">
        <f>'Difference in fees'!$B$3*'Difference in fees'!$B$4</f>
        <v>0</v>
      </c>
      <c r="M21" s="51">
        <f t="shared" si="2"/>
        <v>210.47981670065573</v>
      </c>
      <c r="N21" s="51">
        <f>(K21+L21-M21)*'Difference in fees'!$B$5</f>
        <v>2094.2741761715242</v>
      </c>
      <c r="O21" s="51">
        <f t="shared" si="3"/>
        <v>43979.757699602007</v>
      </c>
      <c r="P21" s="54"/>
      <c r="Q21" s="53">
        <f t="shared" si="14"/>
        <v>18</v>
      </c>
      <c r="R21" s="51">
        <f t="shared" si="15"/>
        <v>38640.824802033181</v>
      </c>
      <c r="S21" s="51">
        <f>'Difference in fees'!$B$3*'Difference in fees'!$B$4</f>
        <v>0</v>
      </c>
      <c r="T21" s="51">
        <f t="shared" si="4"/>
        <v>386.40824802033183</v>
      </c>
      <c r="U21" s="51">
        <f>(R21+S21-T21)*'Difference in fees'!$B$5</f>
        <v>1912.7208277006428</v>
      </c>
      <c r="V21" s="51">
        <f t="shared" si="5"/>
        <v>40167.137381713495</v>
      </c>
      <c r="W21" s="52"/>
      <c r="X21" s="53">
        <f t="shared" si="16"/>
        <v>18</v>
      </c>
      <c r="Y21" s="51">
        <f t="shared" si="17"/>
        <v>35453.898604254995</v>
      </c>
      <c r="Z21" s="51">
        <f>'Difference in fees'!$B$3*'Difference in fees'!$B$4</f>
        <v>0</v>
      </c>
      <c r="AA21" s="51">
        <f t="shared" si="6"/>
        <v>531.80847906382496</v>
      </c>
      <c r="AB21" s="51">
        <f>(Y21+Z21-AA21)*'Difference in fees'!$B$5</f>
        <v>1746.1045062595585</v>
      </c>
      <c r="AC21" s="51">
        <f t="shared" si="7"/>
        <v>36668.19463145073</v>
      </c>
      <c r="AD21" s="52"/>
      <c r="AE21" s="53">
        <f t="shared" si="18"/>
        <v>18</v>
      </c>
      <c r="AF21" s="51">
        <f t="shared" si="19"/>
        <v>32515.569626020417</v>
      </c>
      <c r="AG21" s="51">
        <f>'Difference in fees'!$B$3*'Difference in fees'!$B$4</f>
        <v>0</v>
      </c>
      <c r="AH21" s="51">
        <f t="shared" si="8"/>
        <v>650.31139252040839</v>
      </c>
      <c r="AI21" s="51">
        <f>(AF21+AG21-AH21)*'Difference in fees'!$B$5</f>
        <v>1593.2629116750004</v>
      </c>
      <c r="AJ21" s="55">
        <f t="shared" si="9"/>
        <v>33458.521145175007</v>
      </c>
    </row>
    <row r="22" spans="3:36" x14ac:dyDescent="0.35">
      <c r="C22" s="10">
        <f t="shared" si="10"/>
        <v>19</v>
      </c>
      <c r="D22" s="51">
        <f t="shared" si="11"/>
        <v>45598.465572960173</v>
      </c>
      <c r="E22" s="51">
        <f>'Difference in fees'!$B$3*'Difference in fees'!$B$4</f>
        <v>0</v>
      </c>
      <c r="F22" s="51">
        <f t="shared" si="0"/>
        <v>136.79539671888051</v>
      </c>
      <c r="G22" s="51">
        <f>(D22+E22-F22)*'Difference in fees'!$B$5</f>
        <v>2273.0835088120648</v>
      </c>
      <c r="H22" s="51">
        <f t="shared" si="1"/>
        <v>47734.753685053358</v>
      </c>
      <c r="I22" s="52"/>
      <c r="J22" s="53">
        <f t="shared" si="12"/>
        <v>19</v>
      </c>
      <c r="K22" s="51">
        <f t="shared" si="13"/>
        <v>43979.757699602007</v>
      </c>
      <c r="L22" s="51">
        <f>'Difference in fees'!$B$3*'Difference in fees'!$B$4</f>
        <v>0</v>
      </c>
      <c r="M22" s="51">
        <f t="shared" si="2"/>
        <v>219.89878849801005</v>
      </c>
      <c r="N22" s="51">
        <f>(K22+L22-M22)*'Difference in fees'!$B$5</f>
        <v>2187.9929455552001</v>
      </c>
      <c r="O22" s="51">
        <f t="shared" si="3"/>
        <v>45947.851856659196</v>
      </c>
      <c r="P22" s="54"/>
      <c r="Q22" s="53">
        <f t="shared" si="14"/>
        <v>19</v>
      </c>
      <c r="R22" s="51">
        <f t="shared" si="15"/>
        <v>40167.137381713495</v>
      </c>
      <c r="S22" s="51">
        <f>'Difference in fees'!$B$3*'Difference in fees'!$B$4</f>
        <v>0</v>
      </c>
      <c r="T22" s="51">
        <f t="shared" si="4"/>
        <v>401.67137381713496</v>
      </c>
      <c r="U22" s="51">
        <f>(R22+S22-T22)*'Difference in fees'!$B$5</f>
        <v>1988.2733003948179</v>
      </c>
      <c r="V22" s="51">
        <f t="shared" si="5"/>
        <v>41753.739308291173</v>
      </c>
      <c r="W22" s="52"/>
      <c r="X22" s="53">
        <f t="shared" si="16"/>
        <v>19</v>
      </c>
      <c r="Y22" s="51">
        <f t="shared" si="17"/>
        <v>36668.19463145073</v>
      </c>
      <c r="Z22" s="51">
        <f>'Difference in fees'!$B$3*'Difference in fees'!$B$4</f>
        <v>0</v>
      </c>
      <c r="AA22" s="51">
        <f t="shared" si="6"/>
        <v>550.02291947176093</v>
      </c>
      <c r="AB22" s="51">
        <f>(Y22+Z22-AA22)*'Difference in fees'!$B$5</f>
        <v>1805.9085855989485</v>
      </c>
      <c r="AC22" s="51">
        <f t="shared" si="7"/>
        <v>37924.080297577915</v>
      </c>
      <c r="AD22" s="52"/>
      <c r="AE22" s="53">
        <f t="shared" si="18"/>
        <v>19</v>
      </c>
      <c r="AF22" s="51">
        <f t="shared" si="19"/>
        <v>33458.521145175007</v>
      </c>
      <c r="AG22" s="51">
        <f>'Difference in fees'!$B$3*'Difference in fees'!$B$4</f>
        <v>0</v>
      </c>
      <c r="AH22" s="51">
        <f t="shared" si="8"/>
        <v>669.17042290350014</v>
      </c>
      <c r="AI22" s="51">
        <f>(AF22+AG22-AH22)*'Difference in fees'!$B$5</f>
        <v>1639.4675361135753</v>
      </c>
      <c r="AJ22" s="55">
        <f t="shared" si="9"/>
        <v>34428.818258385079</v>
      </c>
    </row>
    <row r="23" spans="3:36" x14ac:dyDescent="0.35">
      <c r="C23" s="10">
        <f t="shared" si="10"/>
        <v>20</v>
      </c>
      <c r="D23" s="51">
        <f t="shared" si="11"/>
        <v>47734.753685053358</v>
      </c>
      <c r="E23" s="51">
        <f>'Difference in fees'!$B$3*'Difference in fees'!$B$4</f>
        <v>0</v>
      </c>
      <c r="F23" s="51">
        <f t="shared" si="0"/>
        <v>143.20426105516009</v>
      </c>
      <c r="G23" s="51">
        <f>(D23+E23-F23)*'Difference in fees'!$B$5</f>
        <v>2379.5774711999102</v>
      </c>
      <c r="H23" s="51">
        <f t="shared" si="1"/>
        <v>49971.126895198111</v>
      </c>
      <c r="I23" s="52"/>
      <c r="J23" s="53">
        <f t="shared" si="12"/>
        <v>20</v>
      </c>
      <c r="K23" s="51">
        <f t="shared" si="13"/>
        <v>45947.851856659196</v>
      </c>
      <c r="L23" s="51">
        <f>'Difference in fees'!$B$3*'Difference in fees'!$B$4</f>
        <v>0</v>
      </c>
      <c r="M23" s="51">
        <f t="shared" si="2"/>
        <v>229.73925928329598</v>
      </c>
      <c r="N23" s="51">
        <f>(K23+L23-M23)*'Difference in fees'!$B$5</f>
        <v>2285.9056298687951</v>
      </c>
      <c r="O23" s="51">
        <f t="shared" si="3"/>
        <v>48004.018227244691</v>
      </c>
      <c r="P23" s="54"/>
      <c r="Q23" s="53">
        <f t="shared" si="14"/>
        <v>20</v>
      </c>
      <c r="R23" s="51">
        <f t="shared" si="15"/>
        <v>41753.739308291173</v>
      </c>
      <c r="S23" s="51">
        <f>'Difference in fees'!$B$3*'Difference in fees'!$B$4</f>
        <v>0</v>
      </c>
      <c r="T23" s="51">
        <f t="shared" si="4"/>
        <v>417.53739308291176</v>
      </c>
      <c r="U23" s="51">
        <f>(R23+S23-T23)*'Difference in fees'!$B$5</f>
        <v>2066.8100957604133</v>
      </c>
      <c r="V23" s="51">
        <f t="shared" si="5"/>
        <v>43403.012010968676</v>
      </c>
      <c r="W23" s="52"/>
      <c r="X23" s="53">
        <f t="shared" si="16"/>
        <v>20</v>
      </c>
      <c r="Y23" s="51">
        <f t="shared" si="17"/>
        <v>37924.080297577915</v>
      </c>
      <c r="Z23" s="51">
        <f>'Difference in fees'!$B$3*'Difference in fees'!$B$4</f>
        <v>0</v>
      </c>
      <c r="AA23" s="51">
        <f t="shared" si="6"/>
        <v>568.86120446366874</v>
      </c>
      <c r="AB23" s="51">
        <f>(Y23+Z23-AA23)*'Difference in fees'!$B$5</f>
        <v>1867.7609546557123</v>
      </c>
      <c r="AC23" s="51">
        <f t="shared" si="7"/>
        <v>39222.980047769961</v>
      </c>
      <c r="AD23" s="52"/>
      <c r="AE23" s="53">
        <f t="shared" si="18"/>
        <v>20</v>
      </c>
      <c r="AF23" s="51">
        <f t="shared" si="19"/>
        <v>34428.818258385079</v>
      </c>
      <c r="AG23" s="51">
        <f>'Difference in fees'!$B$3*'Difference in fees'!$B$4</f>
        <v>0</v>
      </c>
      <c r="AH23" s="51">
        <f t="shared" si="8"/>
        <v>688.57636516770162</v>
      </c>
      <c r="AI23" s="51">
        <f>(AF23+AG23-AH23)*'Difference in fees'!$B$5</f>
        <v>1687.0120946608688</v>
      </c>
      <c r="AJ23" s="55">
        <f t="shared" si="9"/>
        <v>35427.253987878241</v>
      </c>
    </row>
    <row r="24" spans="3:36" x14ac:dyDescent="0.35">
      <c r="C24" s="10">
        <f t="shared" si="10"/>
        <v>21</v>
      </c>
      <c r="D24" s="51">
        <f t="shared" si="11"/>
        <v>49971.126895198111</v>
      </c>
      <c r="E24" s="51">
        <f>'Difference in fees'!$B$3*'Difference in fees'!$B$4</f>
        <v>0</v>
      </c>
      <c r="F24" s="51">
        <f t="shared" si="0"/>
        <v>149.91338068559435</v>
      </c>
      <c r="G24" s="51">
        <f>(D24+E24-F24)*'Difference in fees'!$B$5</f>
        <v>2491.060675725626</v>
      </c>
      <c r="H24" s="51">
        <f t="shared" si="1"/>
        <v>52312.274190238139</v>
      </c>
      <c r="I24" s="52"/>
      <c r="J24" s="53">
        <f t="shared" si="12"/>
        <v>21</v>
      </c>
      <c r="K24" s="51">
        <f t="shared" si="13"/>
        <v>48004.018227244691</v>
      </c>
      <c r="L24" s="51">
        <f>'Difference in fees'!$B$3*'Difference in fees'!$B$4</f>
        <v>0</v>
      </c>
      <c r="M24" s="51">
        <f t="shared" si="2"/>
        <v>240.02009113622347</v>
      </c>
      <c r="N24" s="51">
        <f>(K24+L24-M24)*'Difference in fees'!$B$5</f>
        <v>2388.1999068054233</v>
      </c>
      <c r="O24" s="51">
        <f t="shared" si="3"/>
        <v>50152.198042913886</v>
      </c>
      <c r="P24" s="54"/>
      <c r="Q24" s="53">
        <f t="shared" si="14"/>
        <v>21</v>
      </c>
      <c r="R24" s="51">
        <f t="shared" si="15"/>
        <v>43403.012010968676</v>
      </c>
      <c r="S24" s="51">
        <f>'Difference in fees'!$B$3*'Difference in fees'!$B$4</f>
        <v>0</v>
      </c>
      <c r="T24" s="51">
        <f t="shared" si="4"/>
        <v>434.03012010968678</v>
      </c>
      <c r="U24" s="51">
        <f>(R24+S24-T24)*'Difference in fees'!$B$5</f>
        <v>2148.4490945429493</v>
      </c>
      <c r="V24" s="51">
        <f t="shared" si="5"/>
        <v>45117.430985401938</v>
      </c>
      <c r="W24" s="52"/>
      <c r="X24" s="53">
        <f t="shared" si="16"/>
        <v>21</v>
      </c>
      <c r="Y24" s="51">
        <f t="shared" si="17"/>
        <v>39222.980047769961</v>
      </c>
      <c r="Z24" s="51">
        <f>'Difference in fees'!$B$3*'Difference in fees'!$B$4</f>
        <v>0</v>
      </c>
      <c r="AA24" s="51">
        <f t="shared" si="6"/>
        <v>588.34470071654937</v>
      </c>
      <c r="AB24" s="51">
        <f>(Y24+Z24-AA24)*'Difference in fees'!$B$5</f>
        <v>1931.7317673526704</v>
      </c>
      <c r="AC24" s="51">
        <f t="shared" si="7"/>
        <v>40566.367114406079</v>
      </c>
      <c r="AD24" s="52"/>
      <c r="AE24" s="53">
        <f t="shared" si="18"/>
        <v>21</v>
      </c>
      <c r="AF24" s="51">
        <f t="shared" si="19"/>
        <v>35427.253987878241</v>
      </c>
      <c r="AG24" s="51">
        <f>'Difference in fees'!$B$3*'Difference in fees'!$B$4</f>
        <v>0</v>
      </c>
      <c r="AH24" s="51">
        <f t="shared" si="8"/>
        <v>708.54507975756485</v>
      </c>
      <c r="AI24" s="51">
        <f>(AF24+AG24-AH24)*'Difference in fees'!$B$5</f>
        <v>1735.935445406034</v>
      </c>
      <c r="AJ24" s="55">
        <f t="shared" si="9"/>
        <v>36454.644353526717</v>
      </c>
    </row>
    <row r="25" spans="3:36" x14ac:dyDescent="0.35">
      <c r="C25" s="10">
        <f t="shared" si="10"/>
        <v>22</v>
      </c>
      <c r="D25" s="51">
        <f t="shared" si="11"/>
        <v>52312.274190238139</v>
      </c>
      <c r="E25" s="51">
        <f>'Difference in fees'!$B$3*'Difference in fees'!$B$4</f>
        <v>0</v>
      </c>
      <c r="F25" s="51">
        <f t="shared" si="0"/>
        <v>156.93682257071441</v>
      </c>
      <c r="G25" s="51">
        <f>(D25+E25-F25)*'Difference in fees'!$B$5</f>
        <v>2607.7668683833713</v>
      </c>
      <c r="H25" s="51">
        <f t="shared" si="1"/>
        <v>54763.104236050793</v>
      </c>
      <c r="I25" s="52"/>
      <c r="J25" s="53">
        <f t="shared" si="12"/>
        <v>22</v>
      </c>
      <c r="K25" s="51">
        <f t="shared" si="13"/>
        <v>50152.198042913886</v>
      </c>
      <c r="L25" s="51">
        <f>'Difference in fees'!$B$3*'Difference in fees'!$B$4</f>
        <v>0</v>
      </c>
      <c r="M25" s="51">
        <f t="shared" si="2"/>
        <v>250.76099021456943</v>
      </c>
      <c r="N25" s="51">
        <f>(K25+L25-M25)*'Difference in fees'!$B$5</f>
        <v>2495.071852634966</v>
      </c>
      <c r="O25" s="51">
        <f t="shared" si="3"/>
        <v>52396.508905334282</v>
      </c>
      <c r="P25" s="54"/>
      <c r="Q25" s="53">
        <f t="shared" si="14"/>
        <v>22</v>
      </c>
      <c r="R25" s="51">
        <f t="shared" si="15"/>
        <v>45117.430985401938</v>
      </c>
      <c r="S25" s="51">
        <f>'Difference in fees'!$B$3*'Difference in fees'!$B$4</f>
        <v>0</v>
      </c>
      <c r="T25" s="51">
        <f t="shared" si="4"/>
        <v>451.17430985401938</v>
      </c>
      <c r="U25" s="51">
        <f>(R25+S25-T25)*'Difference in fees'!$B$5</f>
        <v>2233.312833777396</v>
      </c>
      <c r="V25" s="51">
        <f t="shared" si="5"/>
        <v>46899.569509325316</v>
      </c>
      <c r="W25" s="52"/>
      <c r="X25" s="53">
        <f t="shared" si="16"/>
        <v>22</v>
      </c>
      <c r="Y25" s="51">
        <f t="shared" si="17"/>
        <v>40566.367114406079</v>
      </c>
      <c r="Z25" s="51">
        <f>'Difference in fees'!$B$3*'Difference in fees'!$B$4</f>
        <v>0</v>
      </c>
      <c r="AA25" s="51">
        <f t="shared" si="6"/>
        <v>608.4955067160912</v>
      </c>
      <c r="AB25" s="51">
        <f>(Y25+Z25-AA25)*'Difference in fees'!$B$5</f>
        <v>1997.8935803844995</v>
      </c>
      <c r="AC25" s="51">
        <f t="shared" si="7"/>
        <v>41955.765188074489</v>
      </c>
      <c r="AD25" s="52"/>
      <c r="AE25" s="53">
        <f t="shared" si="18"/>
        <v>22</v>
      </c>
      <c r="AF25" s="51">
        <f t="shared" si="19"/>
        <v>36454.644353526717</v>
      </c>
      <c r="AG25" s="51">
        <f>'Difference in fees'!$B$3*'Difference in fees'!$B$4</f>
        <v>0</v>
      </c>
      <c r="AH25" s="51">
        <f t="shared" si="8"/>
        <v>729.0928870705344</v>
      </c>
      <c r="AI25" s="51">
        <f>(AF25+AG25-AH25)*'Difference in fees'!$B$5</f>
        <v>1786.2775733228093</v>
      </c>
      <c r="AJ25" s="55">
        <f t="shared" si="9"/>
        <v>37511.829039778997</v>
      </c>
    </row>
    <row r="26" spans="3:36" x14ac:dyDescent="0.35">
      <c r="C26" s="10">
        <f t="shared" si="10"/>
        <v>23</v>
      </c>
      <c r="D26" s="51">
        <f t="shared" si="11"/>
        <v>54763.104236050793</v>
      </c>
      <c r="E26" s="51">
        <f>'Difference in fees'!$B$3*'Difference in fees'!$B$4</f>
        <v>0</v>
      </c>
      <c r="F26" s="51">
        <f t="shared" si="0"/>
        <v>164.28931270815238</v>
      </c>
      <c r="G26" s="51">
        <f>(D26+E26-F26)*'Difference in fees'!$B$5</f>
        <v>2729.9407461671321</v>
      </c>
      <c r="H26" s="51">
        <f t="shared" si="1"/>
        <v>57328.755669509766</v>
      </c>
      <c r="I26" s="52"/>
      <c r="J26" s="53">
        <f t="shared" si="12"/>
        <v>23</v>
      </c>
      <c r="K26" s="51">
        <f t="shared" si="13"/>
        <v>52396.508905334282</v>
      </c>
      <c r="L26" s="51">
        <f>'Difference in fees'!$B$3*'Difference in fees'!$B$4</f>
        <v>0</v>
      </c>
      <c r="M26" s="51">
        <f t="shared" si="2"/>
        <v>261.9825445266714</v>
      </c>
      <c r="N26" s="51">
        <f>(K26+L26-M26)*'Difference in fees'!$B$5</f>
        <v>2606.7263180403806</v>
      </c>
      <c r="O26" s="51">
        <f t="shared" si="3"/>
        <v>54741.252678847995</v>
      </c>
      <c r="P26" s="54"/>
      <c r="Q26" s="53">
        <f t="shared" si="14"/>
        <v>23</v>
      </c>
      <c r="R26" s="51">
        <f t="shared" si="15"/>
        <v>46899.569509325316</v>
      </c>
      <c r="S26" s="51">
        <f>'Difference in fees'!$B$3*'Difference in fees'!$B$4</f>
        <v>0</v>
      </c>
      <c r="T26" s="51">
        <f t="shared" si="4"/>
        <v>468.99569509325318</v>
      </c>
      <c r="U26" s="51">
        <f>(R26+S26-T26)*'Difference in fees'!$B$5</f>
        <v>2321.5286907116033</v>
      </c>
      <c r="V26" s="51">
        <f t="shared" si="5"/>
        <v>48752.102504943665</v>
      </c>
      <c r="W26" s="52"/>
      <c r="X26" s="53">
        <f t="shared" si="16"/>
        <v>23</v>
      </c>
      <c r="Y26" s="51">
        <f t="shared" si="17"/>
        <v>41955.765188074489</v>
      </c>
      <c r="Z26" s="51">
        <f>'Difference in fees'!$B$3*'Difference in fees'!$B$4</f>
        <v>0</v>
      </c>
      <c r="AA26" s="51">
        <f t="shared" si="6"/>
        <v>629.33647782111734</v>
      </c>
      <c r="AB26" s="51">
        <f>(Y26+Z26-AA26)*'Difference in fees'!$B$5</f>
        <v>2066.3214355126688</v>
      </c>
      <c r="AC26" s="51">
        <f t="shared" si="7"/>
        <v>43392.75014576604</v>
      </c>
      <c r="AD26" s="52"/>
      <c r="AE26" s="53">
        <f t="shared" si="18"/>
        <v>23</v>
      </c>
      <c r="AF26" s="51">
        <f t="shared" si="19"/>
        <v>37511.829039778997</v>
      </c>
      <c r="AG26" s="51">
        <f>'Difference in fees'!$B$3*'Difference in fees'!$B$4</f>
        <v>0</v>
      </c>
      <c r="AH26" s="51">
        <f t="shared" si="8"/>
        <v>750.23658079557993</v>
      </c>
      <c r="AI26" s="51">
        <f>(AF26+AG26-AH26)*'Difference in fees'!$B$5</f>
        <v>1838.0796229491709</v>
      </c>
      <c r="AJ26" s="55">
        <f t="shared" si="9"/>
        <v>38599.672081932586</v>
      </c>
    </row>
    <row r="27" spans="3:36" x14ac:dyDescent="0.35">
      <c r="C27" s="10">
        <f t="shared" si="10"/>
        <v>24</v>
      </c>
      <c r="D27" s="51">
        <f t="shared" si="11"/>
        <v>57328.755669509766</v>
      </c>
      <c r="E27" s="51">
        <f>'Difference in fees'!$B$3*'Difference in fees'!$B$4</f>
        <v>0</v>
      </c>
      <c r="F27" s="51">
        <f t="shared" si="0"/>
        <v>171.9862670085293</v>
      </c>
      <c r="G27" s="51">
        <f>(D27+E27-F27)*'Difference in fees'!$B$5</f>
        <v>2857.838470125062</v>
      </c>
      <c r="H27" s="51">
        <f t="shared" si="1"/>
        <v>60014.6078726263</v>
      </c>
      <c r="I27" s="52"/>
      <c r="J27" s="53">
        <f t="shared" si="12"/>
        <v>24</v>
      </c>
      <c r="K27" s="51">
        <f t="shared" si="13"/>
        <v>54741.252678847995</v>
      </c>
      <c r="L27" s="51">
        <f>'Difference in fees'!$B$3*'Difference in fees'!$B$4</f>
        <v>0</v>
      </c>
      <c r="M27" s="51">
        <f t="shared" si="2"/>
        <v>273.70626339423995</v>
      </c>
      <c r="N27" s="51">
        <f>(K27+L27-M27)*'Difference in fees'!$B$5</f>
        <v>2723.3773207726881</v>
      </c>
      <c r="O27" s="51">
        <f t="shared" si="3"/>
        <v>57190.923736226439</v>
      </c>
      <c r="P27" s="54"/>
      <c r="Q27" s="53">
        <f t="shared" si="14"/>
        <v>24</v>
      </c>
      <c r="R27" s="51">
        <f t="shared" si="15"/>
        <v>48752.102504943665</v>
      </c>
      <c r="S27" s="51">
        <f>'Difference in fees'!$B$3*'Difference in fees'!$B$4</f>
        <v>0</v>
      </c>
      <c r="T27" s="51">
        <f t="shared" si="4"/>
        <v>487.52102504943667</v>
      </c>
      <c r="U27" s="51">
        <f>(R27+S27-T27)*'Difference in fees'!$B$5</f>
        <v>2413.2290739947116</v>
      </c>
      <c r="V27" s="51">
        <f t="shared" si="5"/>
        <v>50677.810553888943</v>
      </c>
      <c r="W27" s="52"/>
      <c r="X27" s="53">
        <f t="shared" si="16"/>
        <v>24</v>
      </c>
      <c r="Y27" s="51">
        <f t="shared" si="17"/>
        <v>43392.75014576604</v>
      </c>
      <c r="Z27" s="51">
        <f>'Difference in fees'!$B$3*'Difference in fees'!$B$4</f>
        <v>0</v>
      </c>
      <c r="AA27" s="51">
        <f t="shared" si="6"/>
        <v>650.89125218649053</v>
      </c>
      <c r="AB27" s="51">
        <f>(Y27+Z27-AA27)*'Difference in fees'!$B$5</f>
        <v>2137.0929446789773</v>
      </c>
      <c r="AC27" s="51">
        <f t="shared" si="7"/>
        <v>44878.951838258523</v>
      </c>
      <c r="AD27" s="52"/>
      <c r="AE27" s="53">
        <f t="shared" si="18"/>
        <v>24</v>
      </c>
      <c r="AF27" s="51">
        <f t="shared" si="19"/>
        <v>38599.672081932586</v>
      </c>
      <c r="AG27" s="51">
        <f>'Difference in fees'!$B$3*'Difference in fees'!$B$4</f>
        <v>0</v>
      </c>
      <c r="AH27" s="51">
        <f t="shared" si="8"/>
        <v>771.99344163865169</v>
      </c>
      <c r="AI27" s="51">
        <f>(AF27+AG27-AH27)*'Difference in fees'!$B$5</f>
        <v>1891.3839320146967</v>
      </c>
      <c r="AJ27" s="55">
        <f t="shared" si="9"/>
        <v>39719.062572308627</v>
      </c>
    </row>
    <row r="28" spans="3:36" x14ac:dyDescent="0.35">
      <c r="C28" s="10">
        <f t="shared" si="10"/>
        <v>25</v>
      </c>
      <c r="D28" s="51">
        <f t="shared" si="11"/>
        <v>60014.6078726263</v>
      </c>
      <c r="E28" s="51">
        <f>'Difference in fees'!$B$3*'Difference in fees'!$B$4</f>
        <v>0</v>
      </c>
      <c r="F28" s="51">
        <f t="shared" si="0"/>
        <v>180.0438236178789</v>
      </c>
      <c r="G28" s="51">
        <f>(D28+E28-F28)*'Difference in fees'!$B$5</f>
        <v>2991.7282024504211</v>
      </c>
      <c r="H28" s="51">
        <f t="shared" si="1"/>
        <v>62826.292251458843</v>
      </c>
      <c r="I28" s="52"/>
      <c r="J28" s="53">
        <f t="shared" si="12"/>
        <v>25</v>
      </c>
      <c r="K28" s="51">
        <f t="shared" si="13"/>
        <v>57190.923736226439</v>
      </c>
      <c r="L28" s="51">
        <f>'Difference in fees'!$B$3*'Difference in fees'!$B$4</f>
        <v>0</v>
      </c>
      <c r="M28" s="51">
        <f t="shared" si="2"/>
        <v>285.95461868113222</v>
      </c>
      <c r="N28" s="51">
        <f>(K28+L28-M28)*'Difference in fees'!$B$5</f>
        <v>2845.2484558772653</v>
      </c>
      <c r="O28" s="51">
        <f t="shared" si="3"/>
        <v>59750.217573422568</v>
      </c>
      <c r="P28" s="54"/>
      <c r="Q28" s="53">
        <f t="shared" si="14"/>
        <v>25</v>
      </c>
      <c r="R28" s="51">
        <f t="shared" si="15"/>
        <v>50677.810553888943</v>
      </c>
      <c r="S28" s="51">
        <f>'Difference in fees'!$B$3*'Difference in fees'!$B$4</f>
        <v>0</v>
      </c>
      <c r="T28" s="51">
        <f t="shared" si="4"/>
        <v>506.77810553888946</v>
      </c>
      <c r="U28" s="51">
        <f>(R28+S28-T28)*'Difference in fees'!$B$5</f>
        <v>2508.5516224175026</v>
      </c>
      <c r="V28" s="51">
        <f t="shared" si="5"/>
        <v>52679.584070767552</v>
      </c>
      <c r="W28" s="52"/>
      <c r="X28" s="53">
        <f t="shared" si="16"/>
        <v>25</v>
      </c>
      <c r="Y28" s="51">
        <f t="shared" si="17"/>
        <v>44878.951838258523</v>
      </c>
      <c r="Z28" s="51">
        <f>'Difference in fees'!$B$3*'Difference in fees'!$B$4</f>
        <v>0</v>
      </c>
      <c r="AA28" s="51">
        <f t="shared" si="6"/>
        <v>673.18427757387781</v>
      </c>
      <c r="AB28" s="51">
        <f>(Y28+Z28-AA28)*'Difference in fees'!$B$5</f>
        <v>2210.2883780342322</v>
      </c>
      <c r="AC28" s="51">
        <f t="shared" si="7"/>
        <v>46416.055938718877</v>
      </c>
      <c r="AD28" s="52"/>
      <c r="AE28" s="53">
        <f t="shared" si="18"/>
        <v>25</v>
      </c>
      <c r="AF28" s="51">
        <f t="shared" si="19"/>
        <v>39719.062572308627</v>
      </c>
      <c r="AG28" s="51">
        <f>'Difference in fees'!$B$3*'Difference in fees'!$B$4</f>
        <v>0</v>
      </c>
      <c r="AH28" s="51">
        <f t="shared" si="8"/>
        <v>794.38125144617254</v>
      </c>
      <c r="AI28" s="51">
        <f>(AF28+AG28-AH28)*'Difference in fees'!$B$5</f>
        <v>1946.2340660431228</v>
      </c>
      <c r="AJ28" s="55">
        <f t="shared" si="9"/>
        <v>40870.915386905574</v>
      </c>
    </row>
    <row r="29" spans="3:36" x14ac:dyDescent="0.35">
      <c r="C29" s="10">
        <f t="shared" si="10"/>
        <v>26</v>
      </c>
      <c r="D29" s="51">
        <f t="shared" si="11"/>
        <v>62826.292251458843</v>
      </c>
      <c r="E29" s="51">
        <f>'Difference in fees'!$B$3*'Difference in fees'!$B$4</f>
        <v>0</v>
      </c>
      <c r="F29" s="51">
        <f t="shared" si="0"/>
        <v>188.47887675437653</v>
      </c>
      <c r="G29" s="51">
        <f>(D29+E29-F29)*'Difference in fees'!$B$5</f>
        <v>3131.8906687352232</v>
      </c>
      <c r="H29" s="51">
        <f t="shared" si="1"/>
        <v>65769.704043439691</v>
      </c>
      <c r="I29" s="52"/>
      <c r="J29" s="53">
        <f t="shared" si="12"/>
        <v>26</v>
      </c>
      <c r="K29" s="51">
        <f t="shared" si="13"/>
        <v>59750.217573422568</v>
      </c>
      <c r="L29" s="51">
        <f>'Difference in fees'!$B$3*'Difference in fees'!$B$4</f>
        <v>0</v>
      </c>
      <c r="M29" s="51">
        <f t="shared" si="2"/>
        <v>298.75108786711286</v>
      </c>
      <c r="N29" s="51">
        <f>(K29+L29-M29)*'Difference in fees'!$B$5</f>
        <v>2972.5733242777728</v>
      </c>
      <c r="O29" s="51">
        <f t="shared" si="3"/>
        <v>62424.039809833223</v>
      </c>
      <c r="P29" s="54"/>
      <c r="Q29" s="53">
        <f t="shared" si="14"/>
        <v>26</v>
      </c>
      <c r="R29" s="51">
        <f t="shared" si="15"/>
        <v>52679.584070767552</v>
      </c>
      <c r="S29" s="51">
        <f>'Difference in fees'!$B$3*'Difference in fees'!$B$4</f>
        <v>0</v>
      </c>
      <c r="T29" s="51">
        <f t="shared" si="4"/>
        <v>526.79584070767555</v>
      </c>
      <c r="U29" s="51">
        <f>(R29+S29-T29)*'Difference in fees'!$B$5</f>
        <v>2607.6394115029943</v>
      </c>
      <c r="V29" s="51">
        <f t="shared" si="5"/>
        <v>54760.42764156287</v>
      </c>
      <c r="W29" s="52"/>
      <c r="X29" s="53">
        <f t="shared" si="16"/>
        <v>26</v>
      </c>
      <c r="Y29" s="51">
        <f t="shared" si="17"/>
        <v>46416.055938718877</v>
      </c>
      <c r="Z29" s="51">
        <f>'Difference in fees'!$B$3*'Difference in fees'!$B$4</f>
        <v>0</v>
      </c>
      <c r="AA29" s="51">
        <f t="shared" si="6"/>
        <v>696.24083908078308</v>
      </c>
      <c r="AB29" s="51">
        <f>(Y29+Z29-AA29)*'Difference in fees'!$B$5</f>
        <v>2285.990754981905</v>
      </c>
      <c r="AC29" s="51">
        <f t="shared" si="7"/>
        <v>48005.805854619997</v>
      </c>
      <c r="AD29" s="52"/>
      <c r="AE29" s="53">
        <f t="shared" si="18"/>
        <v>26</v>
      </c>
      <c r="AF29" s="51">
        <f t="shared" si="19"/>
        <v>40870.915386905574</v>
      </c>
      <c r="AG29" s="51">
        <f>'Difference in fees'!$B$3*'Difference in fees'!$B$4</f>
        <v>0</v>
      </c>
      <c r="AH29" s="51">
        <f t="shared" si="8"/>
        <v>817.41830773811148</v>
      </c>
      <c r="AI29" s="51">
        <f>(AF29+AG29-AH29)*'Difference in fees'!$B$5</f>
        <v>2002.6748539583732</v>
      </c>
      <c r="AJ29" s="55">
        <f t="shared" si="9"/>
        <v>42056.171933125835</v>
      </c>
    </row>
    <row r="30" spans="3:36" x14ac:dyDescent="0.35">
      <c r="C30" s="10">
        <f t="shared" si="10"/>
        <v>27</v>
      </c>
      <c r="D30" s="51">
        <f t="shared" si="11"/>
        <v>65769.704043439691</v>
      </c>
      <c r="E30" s="51">
        <f>'Difference in fees'!$B$3*'Difference in fees'!$B$4</f>
        <v>0</v>
      </c>
      <c r="F30" s="51">
        <f t="shared" si="0"/>
        <v>197.30911213031908</v>
      </c>
      <c r="G30" s="51">
        <f>(D30+E30-F30)*'Difference in fees'!$B$5</f>
        <v>3278.6197465654691</v>
      </c>
      <c r="H30" s="51">
        <f t="shared" si="1"/>
        <v>68851.014677874846</v>
      </c>
      <c r="I30" s="52"/>
      <c r="J30" s="53">
        <f t="shared" si="12"/>
        <v>27</v>
      </c>
      <c r="K30" s="51">
        <f t="shared" si="13"/>
        <v>62424.039809833223</v>
      </c>
      <c r="L30" s="51">
        <f>'Difference in fees'!$B$3*'Difference in fees'!$B$4</f>
        <v>0</v>
      </c>
      <c r="M30" s="51">
        <f t="shared" si="2"/>
        <v>312.1201990491661</v>
      </c>
      <c r="N30" s="51">
        <f>(K30+L30-M30)*'Difference in fees'!$B$5</f>
        <v>3105.5959805392031</v>
      </c>
      <c r="O30" s="51">
        <f t="shared" si="3"/>
        <v>65217.515591323259</v>
      </c>
      <c r="P30" s="54"/>
      <c r="Q30" s="53">
        <f t="shared" si="14"/>
        <v>27</v>
      </c>
      <c r="R30" s="51">
        <f t="shared" si="15"/>
        <v>54760.42764156287</v>
      </c>
      <c r="S30" s="51">
        <f>'Difference in fees'!$B$3*'Difference in fees'!$B$4</f>
        <v>0</v>
      </c>
      <c r="T30" s="51">
        <f t="shared" si="4"/>
        <v>547.60427641562876</v>
      </c>
      <c r="U30" s="51">
        <f>(R30+S30-T30)*'Difference in fees'!$B$5</f>
        <v>2710.6411682573621</v>
      </c>
      <c r="V30" s="51">
        <f t="shared" si="5"/>
        <v>56923.4645334046</v>
      </c>
      <c r="W30" s="52"/>
      <c r="X30" s="53">
        <f t="shared" si="16"/>
        <v>27</v>
      </c>
      <c r="Y30" s="51">
        <f t="shared" si="17"/>
        <v>48005.805854619997</v>
      </c>
      <c r="Z30" s="51">
        <f>'Difference in fees'!$B$3*'Difference in fees'!$B$4</f>
        <v>0</v>
      </c>
      <c r="AA30" s="51">
        <f t="shared" si="6"/>
        <v>720.08708781929988</v>
      </c>
      <c r="AB30" s="51">
        <f>(Y30+Z30-AA30)*'Difference in fees'!$B$5</f>
        <v>2364.285938340035</v>
      </c>
      <c r="AC30" s="51">
        <f t="shared" si="7"/>
        <v>49650.004705140731</v>
      </c>
      <c r="AD30" s="52"/>
      <c r="AE30" s="53">
        <f t="shared" si="18"/>
        <v>27</v>
      </c>
      <c r="AF30" s="51">
        <f t="shared" si="19"/>
        <v>42056.171933125835</v>
      </c>
      <c r="AG30" s="51">
        <f>'Difference in fees'!$B$3*'Difference in fees'!$B$4</f>
        <v>0</v>
      </c>
      <c r="AH30" s="51">
        <f t="shared" si="8"/>
        <v>841.12343866251672</v>
      </c>
      <c r="AI30" s="51">
        <f>(AF30+AG30-AH30)*'Difference in fees'!$B$5</f>
        <v>2060.7524247231663</v>
      </c>
      <c r="AJ30" s="55">
        <f t="shared" si="9"/>
        <v>43275.800919186484</v>
      </c>
    </row>
    <row r="31" spans="3:36" x14ac:dyDescent="0.35">
      <c r="C31" s="10">
        <f t="shared" si="10"/>
        <v>28</v>
      </c>
      <c r="D31" s="51">
        <f t="shared" si="11"/>
        <v>68851.014677874846</v>
      </c>
      <c r="E31" s="51">
        <f>'Difference in fees'!$B$3*'Difference in fees'!$B$4</f>
        <v>0</v>
      </c>
      <c r="F31" s="51">
        <f t="shared" si="0"/>
        <v>206.55304403362453</v>
      </c>
      <c r="G31" s="51">
        <f>(D31+E31-F31)*'Difference in fees'!$B$5</f>
        <v>3432.223081692061</v>
      </c>
      <c r="H31" s="51">
        <f t="shared" si="1"/>
        <v>72076.68471553328</v>
      </c>
      <c r="I31" s="52"/>
      <c r="J31" s="53">
        <f t="shared" si="12"/>
        <v>28</v>
      </c>
      <c r="K31" s="51">
        <f t="shared" si="13"/>
        <v>65217.515591323259</v>
      </c>
      <c r="L31" s="51">
        <f>'Difference in fees'!$B$3*'Difference in fees'!$B$4</f>
        <v>0</v>
      </c>
      <c r="M31" s="51">
        <f t="shared" si="2"/>
        <v>326.08757795661631</v>
      </c>
      <c r="N31" s="51">
        <f>(K31+L31-M31)*'Difference in fees'!$B$5</f>
        <v>3244.571400668332</v>
      </c>
      <c r="O31" s="51">
        <f t="shared" si="3"/>
        <v>68135.999414034974</v>
      </c>
      <c r="P31" s="54"/>
      <c r="Q31" s="53">
        <f t="shared" si="14"/>
        <v>28</v>
      </c>
      <c r="R31" s="51">
        <f t="shared" si="15"/>
        <v>56923.4645334046</v>
      </c>
      <c r="S31" s="51">
        <f>'Difference in fees'!$B$3*'Difference in fees'!$B$4</f>
        <v>0</v>
      </c>
      <c r="T31" s="51">
        <f t="shared" si="4"/>
        <v>569.23464533404604</v>
      </c>
      <c r="U31" s="51">
        <f>(R31+S31-T31)*'Difference in fees'!$B$5</f>
        <v>2817.7114944035279</v>
      </c>
      <c r="V31" s="51">
        <f t="shared" si="5"/>
        <v>59171.941382474084</v>
      </c>
      <c r="W31" s="52"/>
      <c r="X31" s="53">
        <f t="shared" si="16"/>
        <v>28</v>
      </c>
      <c r="Y31" s="51">
        <f t="shared" si="17"/>
        <v>49650.004705140731</v>
      </c>
      <c r="Z31" s="51">
        <f>'Difference in fees'!$B$3*'Difference in fees'!$B$4</f>
        <v>0</v>
      </c>
      <c r="AA31" s="51">
        <f t="shared" si="6"/>
        <v>744.75007057711093</v>
      </c>
      <c r="AB31" s="51">
        <f>(Y31+Z31-AA31)*'Difference in fees'!$B$5</f>
        <v>2445.2627317281813</v>
      </c>
      <c r="AC31" s="51">
        <f t="shared" si="7"/>
        <v>51350.517366291802</v>
      </c>
      <c r="AD31" s="52"/>
      <c r="AE31" s="53">
        <f t="shared" si="18"/>
        <v>28</v>
      </c>
      <c r="AF31" s="51">
        <f t="shared" si="19"/>
        <v>43275.800919186484</v>
      </c>
      <c r="AG31" s="51">
        <f>'Difference in fees'!$B$3*'Difference in fees'!$B$4</f>
        <v>0</v>
      </c>
      <c r="AH31" s="51">
        <f t="shared" si="8"/>
        <v>865.51601838372972</v>
      </c>
      <c r="AI31" s="51">
        <f>(AF31+AG31-AH31)*'Difference in fees'!$B$5</f>
        <v>2120.5142450401377</v>
      </c>
      <c r="AJ31" s="55">
        <f t="shared" si="9"/>
        <v>44530.799145842895</v>
      </c>
    </row>
    <row r="32" spans="3:36" x14ac:dyDescent="0.35">
      <c r="C32" s="10">
        <f t="shared" si="10"/>
        <v>29</v>
      </c>
      <c r="D32" s="51">
        <f t="shared" si="11"/>
        <v>72076.68471553328</v>
      </c>
      <c r="E32" s="51">
        <f>'Difference in fees'!$B$3*'Difference in fees'!$B$4</f>
        <v>0</v>
      </c>
      <c r="F32" s="51">
        <f t="shared" si="0"/>
        <v>216.23005414659985</v>
      </c>
      <c r="G32" s="51">
        <f>(D32+E32-F32)*'Difference in fees'!$B$5</f>
        <v>3593.0227330693342</v>
      </c>
      <c r="H32" s="51">
        <f t="shared" si="1"/>
        <v>75453.477394456015</v>
      </c>
      <c r="I32" s="52"/>
      <c r="J32" s="53">
        <f t="shared" si="12"/>
        <v>29</v>
      </c>
      <c r="K32" s="51">
        <f t="shared" si="13"/>
        <v>68135.999414034974</v>
      </c>
      <c r="L32" s="51">
        <f>'Difference in fees'!$B$3*'Difference in fees'!$B$4</f>
        <v>0</v>
      </c>
      <c r="M32" s="51">
        <f t="shared" si="2"/>
        <v>340.67999707017486</v>
      </c>
      <c r="N32" s="51">
        <f>(K32+L32-M32)*'Difference in fees'!$B$5</f>
        <v>3389.7659708482406</v>
      </c>
      <c r="O32" s="51">
        <f t="shared" si="3"/>
        <v>71185.085387813044</v>
      </c>
      <c r="P32" s="54"/>
      <c r="Q32" s="53">
        <f t="shared" si="14"/>
        <v>29</v>
      </c>
      <c r="R32" s="51">
        <f t="shared" si="15"/>
        <v>59171.941382474084</v>
      </c>
      <c r="S32" s="51">
        <f>'Difference in fees'!$B$3*'Difference in fees'!$B$4</f>
        <v>0</v>
      </c>
      <c r="T32" s="51">
        <f t="shared" si="4"/>
        <v>591.71941382474085</v>
      </c>
      <c r="U32" s="51">
        <f>(R32+S32-T32)*'Difference in fees'!$B$5</f>
        <v>2929.0110984324674</v>
      </c>
      <c r="V32" s="51">
        <f t="shared" si="5"/>
        <v>61509.233067081805</v>
      </c>
      <c r="W32" s="52"/>
      <c r="X32" s="53">
        <f t="shared" si="16"/>
        <v>29</v>
      </c>
      <c r="Y32" s="51">
        <f t="shared" si="17"/>
        <v>51350.517366291802</v>
      </c>
      <c r="Z32" s="51">
        <f>'Difference in fees'!$B$3*'Difference in fees'!$B$4</f>
        <v>0</v>
      </c>
      <c r="AA32" s="51">
        <f t="shared" si="6"/>
        <v>770.25776049437695</v>
      </c>
      <c r="AB32" s="51">
        <f>(Y32+Z32-AA32)*'Difference in fees'!$B$5</f>
        <v>2529.0129802898714</v>
      </c>
      <c r="AC32" s="51">
        <f t="shared" si="7"/>
        <v>53109.272586087296</v>
      </c>
      <c r="AD32" s="52"/>
      <c r="AE32" s="53">
        <f t="shared" si="18"/>
        <v>29</v>
      </c>
      <c r="AF32" s="51">
        <f t="shared" si="19"/>
        <v>44530.799145842895</v>
      </c>
      <c r="AG32" s="51">
        <f>'Difference in fees'!$B$3*'Difference in fees'!$B$4</f>
        <v>0</v>
      </c>
      <c r="AH32" s="51">
        <f t="shared" si="8"/>
        <v>890.61598291685789</v>
      </c>
      <c r="AI32" s="51">
        <f>(AF32+AG32-AH32)*'Difference in fees'!$B$5</f>
        <v>2182.0091581463016</v>
      </c>
      <c r="AJ32" s="55">
        <f t="shared" si="9"/>
        <v>45822.192321072333</v>
      </c>
    </row>
    <row r="33" spans="3:36" x14ac:dyDescent="0.35">
      <c r="C33" s="10">
        <f t="shared" si="10"/>
        <v>30</v>
      </c>
      <c r="D33" s="51">
        <f t="shared" si="11"/>
        <v>75453.477394456015</v>
      </c>
      <c r="E33" s="51">
        <f>'Difference in fees'!$B$3*'Difference in fees'!$B$4</f>
        <v>0</v>
      </c>
      <c r="F33" s="51">
        <f t="shared" si="0"/>
        <v>226.36043218336806</v>
      </c>
      <c r="G33" s="51">
        <f>(D33+E33-F33)*'Difference in fees'!$B$5</f>
        <v>3761.3558481136324</v>
      </c>
      <c r="H33" s="51">
        <f t="shared" si="1"/>
        <v>78988.472810386273</v>
      </c>
      <c r="I33" s="52"/>
      <c r="J33" s="53">
        <f t="shared" si="12"/>
        <v>30</v>
      </c>
      <c r="K33" s="51">
        <f t="shared" si="13"/>
        <v>71185.085387813044</v>
      </c>
      <c r="L33" s="51">
        <f>'Difference in fees'!$B$3*'Difference in fees'!$B$4</f>
        <v>0</v>
      </c>
      <c r="M33" s="51">
        <f t="shared" si="2"/>
        <v>355.92542693906523</v>
      </c>
      <c r="N33" s="51">
        <f>(K33+L33-M33)*'Difference in fees'!$B$5</f>
        <v>3541.4579980436993</v>
      </c>
      <c r="O33" s="51">
        <f t="shared" si="3"/>
        <v>74370.617958917675</v>
      </c>
      <c r="P33" s="54"/>
      <c r="Q33" s="53">
        <f t="shared" si="14"/>
        <v>30</v>
      </c>
      <c r="R33" s="51">
        <f t="shared" si="15"/>
        <v>61509.233067081805</v>
      </c>
      <c r="S33" s="51">
        <f>'Difference in fees'!$B$3*'Difference in fees'!$B$4</f>
        <v>0</v>
      </c>
      <c r="T33" s="51">
        <f t="shared" si="4"/>
        <v>615.09233067081811</v>
      </c>
      <c r="U33" s="51">
        <f>(R33+S33-T33)*'Difference in fees'!$B$5</f>
        <v>3044.7070368205495</v>
      </c>
      <c r="V33" s="51">
        <f t="shared" si="5"/>
        <v>63938.847773231537</v>
      </c>
      <c r="W33" s="52"/>
      <c r="X33" s="53">
        <f t="shared" si="16"/>
        <v>30</v>
      </c>
      <c r="Y33" s="51">
        <f t="shared" si="17"/>
        <v>53109.272586087296</v>
      </c>
      <c r="Z33" s="51">
        <f>'Difference in fees'!$B$3*'Difference in fees'!$B$4</f>
        <v>0</v>
      </c>
      <c r="AA33" s="51">
        <f t="shared" si="6"/>
        <v>796.6390887913094</v>
      </c>
      <c r="AB33" s="51">
        <f>(Y33+Z33-AA33)*'Difference in fees'!$B$5</f>
        <v>2615.6316748647996</v>
      </c>
      <c r="AC33" s="51">
        <f t="shared" si="7"/>
        <v>54928.265172160791</v>
      </c>
      <c r="AD33" s="52"/>
      <c r="AE33" s="53">
        <f t="shared" si="18"/>
        <v>30</v>
      </c>
      <c r="AF33" s="51">
        <f t="shared" si="19"/>
        <v>45822.192321072333</v>
      </c>
      <c r="AG33" s="51">
        <f>'Difference in fees'!$B$3*'Difference in fees'!$B$4</f>
        <v>0</v>
      </c>
      <c r="AH33" s="51">
        <f t="shared" si="8"/>
        <v>916.44384642144666</v>
      </c>
      <c r="AI33" s="51">
        <f>(AF33+AG33-AH33)*'Difference in fees'!$B$5</f>
        <v>2245.2874237325445</v>
      </c>
      <c r="AJ33" s="55">
        <f t="shared" si="9"/>
        <v>47151.03589838343</v>
      </c>
    </row>
    <row r="34" spans="3:36" x14ac:dyDescent="0.35">
      <c r="C34" s="10">
        <f t="shared" si="10"/>
        <v>31</v>
      </c>
      <c r="D34" s="51">
        <f t="shared" si="11"/>
        <v>78988.472810386273</v>
      </c>
      <c r="E34" s="51">
        <f>'Difference in fees'!$B$3*'Difference in fees'!$B$4</f>
        <v>0</v>
      </c>
      <c r="F34" s="51">
        <f t="shared" si="0"/>
        <v>236.96541843115881</v>
      </c>
      <c r="G34" s="51">
        <f>(D34+E34-F34)*'Difference in fees'!$B$5</f>
        <v>3937.5753695977555</v>
      </c>
      <c r="H34" s="51">
        <f t="shared" si="1"/>
        <v>82689.082761552869</v>
      </c>
      <c r="I34" s="52"/>
      <c r="J34" s="53">
        <f t="shared" si="12"/>
        <v>31</v>
      </c>
      <c r="K34" s="51">
        <f t="shared" si="13"/>
        <v>74370.617958917675</v>
      </c>
      <c r="L34" s="51">
        <f>'Difference in fees'!$B$3*'Difference in fees'!$B$4</f>
        <v>0</v>
      </c>
      <c r="M34" s="51">
        <f t="shared" si="2"/>
        <v>371.85308979458836</v>
      </c>
      <c r="N34" s="51">
        <f>(K34+L34-M34)*'Difference in fees'!$B$5</f>
        <v>3699.9382434561544</v>
      </c>
      <c r="O34" s="51">
        <f t="shared" si="3"/>
        <v>77698.703112579242</v>
      </c>
      <c r="P34" s="54"/>
      <c r="Q34" s="53">
        <f t="shared" si="14"/>
        <v>31</v>
      </c>
      <c r="R34" s="51">
        <f t="shared" si="15"/>
        <v>63938.847773231537</v>
      </c>
      <c r="S34" s="51">
        <f>'Difference in fees'!$B$3*'Difference in fees'!$B$4</f>
        <v>0</v>
      </c>
      <c r="T34" s="51">
        <f t="shared" si="4"/>
        <v>639.38847773231544</v>
      </c>
      <c r="U34" s="51">
        <f>(R34+S34-T34)*'Difference in fees'!$B$5</f>
        <v>3164.9729647749609</v>
      </c>
      <c r="V34" s="51">
        <f t="shared" si="5"/>
        <v>66464.432260274174</v>
      </c>
      <c r="W34" s="52"/>
      <c r="X34" s="53">
        <f t="shared" si="16"/>
        <v>31</v>
      </c>
      <c r="Y34" s="51">
        <f t="shared" si="17"/>
        <v>54928.265172160791</v>
      </c>
      <c r="Z34" s="51">
        <f>'Difference in fees'!$B$3*'Difference in fees'!$B$4</f>
        <v>0</v>
      </c>
      <c r="AA34" s="51">
        <f t="shared" si="6"/>
        <v>823.92397758241179</v>
      </c>
      <c r="AB34" s="51">
        <f>(Y34+Z34-AA34)*'Difference in fees'!$B$5</f>
        <v>2705.2170597289191</v>
      </c>
      <c r="AC34" s="51">
        <f t="shared" si="7"/>
        <v>56809.558254307303</v>
      </c>
      <c r="AD34" s="52"/>
      <c r="AE34" s="53">
        <f t="shared" si="18"/>
        <v>31</v>
      </c>
      <c r="AF34" s="51">
        <f t="shared" si="19"/>
        <v>47151.03589838343</v>
      </c>
      <c r="AG34" s="51">
        <f>'Difference in fees'!$B$3*'Difference in fees'!$B$4</f>
        <v>0</v>
      </c>
      <c r="AH34" s="51">
        <f t="shared" si="8"/>
        <v>943.02071796766859</v>
      </c>
      <c r="AI34" s="51">
        <f>(AF34+AG34-AH34)*'Difference in fees'!$B$5</f>
        <v>2310.4007590207884</v>
      </c>
      <c r="AJ34" s="55">
        <f t="shared" si="9"/>
        <v>48518.415939436556</v>
      </c>
    </row>
    <row r="35" spans="3:36" x14ac:dyDescent="0.35">
      <c r="C35" s="10">
        <f t="shared" si="10"/>
        <v>32</v>
      </c>
      <c r="D35" s="51">
        <f t="shared" si="11"/>
        <v>82689.082761552869</v>
      </c>
      <c r="E35" s="51">
        <f>'Difference in fees'!$B$3*'Difference in fees'!$B$4</f>
        <v>0</v>
      </c>
      <c r="F35" s="51">
        <f t="shared" si="0"/>
        <v>248.0672482846586</v>
      </c>
      <c r="G35" s="51">
        <f>(D35+E35-F35)*'Difference in fees'!$B$5</f>
        <v>4122.0507756634106</v>
      </c>
      <c r="H35" s="51">
        <f t="shared" si="1"/>
        <v>86563.066288931615</v>
      </c>
      <c r="I35" s="52"/>
      <c r="J35" s="53">
        <f t="shared" si="12"/>
        <v>32</v>
      </c>
      <c r="K35" s="51">
        <f t="shared" si="13"/>
        <v>77698.703112579242</v>
      </c>
      <c r="L35" s="51">
        <f>'Difference in fees'!$B$3*'Difference in fees'!$B$4</f>
        <v>0</v>
      </c>
      <c r="M35" s="51">
        <f t="shared" si="2"/>
        <v>388.49351556289622</v>
      </c>
      <c r="N35" s="51">
        <f>(K35+L35-M35)*'Difference in fees'!$B$5</f>
        <v>3865.5104798508178</v>
      </c>
      <c r="O35" s="51">
        <f t="shared" si="3"/>
        <v>81175.720076867161</v>
      </c>
      <c r="P35" s="54"/>
      <c r="Q35" s="53">
        <f t="shared" si="14"/>
        <v>32</v>
      </c>
      <c r="R35" s="51">
        <f t="shared" si="15"/>
        <v>66464.432260274174</v>
      </c>
      <c r="S35" s="51">
        <f>'Difference in fees'!$B$3*'Difference in fees'!$B$4</f>
        <v>0</v>
      </c>
      <c r="T35" s="51">
        <f t="shared" si="4"/>
        <v>664.64432260274179</v>
      </c>
      <c r="U35" s="51">
        <f>(R35+S35-T35)*'Difference in fees'!$B$5</f>
        <v>3289.9893968835713</v>
      </c>
      <c r="V35" s="51">
        <f t="shared" si="5"/>
        <v>69089.777334554994</v>
      </c>
      <c r="W35" s="52"/>
      <c r="X35" s="53">
        <f t="shared" si="16"/>
        <v>32</v>
      </c>
      <c r="Y35" s="51">
        <f t="shared" si="17"/>
        <v>56809.558254307303</v>
      </c>
      <c r="Z35" s="51">
        <f>'Difference in fees'!$B$3*'Difference in fees'!$B$4</f>
        <v>0</v>
      </c>
      <c r="AA35" s="51">
        <f t="shared" si="6"/>
        <v>852.1433738146095</v>
      </c>
      <c r="AB35" s="51">
        <f>(Y35+Z35-AA35)*'Difference in fees'!$B$5</f>
        <v>2797.8707440246349</v>
      </c>
      <c r="AC35" s="51">
        <f t="shared" si="7"/>
        <v>58755.285624517332</v>
      </c>
      <c r="AD35" s="52"/>
      <c r="AE35" s="53">
        <f t="shared" si="18"/>
        <v>32</v>
      </c>
      <c r="AF35" s="51">
        <f t="shared" si="19"/>
        <v>48518.415939436556</v>
      </c>
      <c r="AG35" s="51">
        <f>'Difference in fees'!$B$3*'Difference in fees'!$B$4</f>
        <v>0</v>
      </c>
      <c r="AH35" s="51">
        <f t="shared" si="8"/>
        <v>970.36831878873113</v>
      </c>
      <c r="AI35" s="51">
        <f>(AF35+AG35-AH35)*'Difference in fees'!$B$5</f>
        <v>2377.4023810323915</v>
      </c>
      <c r="AJ35" s="55">
        <f t="shared" si="9"/>
        <v>49925.450001680219</v>
      </c>
    </row>
    <row r="36" spans="3:36" x14ac:dyDescent="0.35">
      <c r="C36" s="10">
        <f t="shared" si="10"/>
        <v>33</v>
      </c>
      <c r="D36" s="51">
        <f t="shared" si="11"/>
        <v>86563.066288931615</v>
      </c>
      <c r="E36" s="51">
        <f>'Difference in fees'!$B$3*'Difference in fees'!$B$4</f>
        <v>0</v>
      </c>
      <c r="F36" s="51">
        <f t="shared" si="0"/>
        <v>259.68919886679487</v>
      </c>
      <c r="G36" s="51">
        <f>(D36+E36-F36)*'Difference in fees'!$B$5</f>
        <v>4315.1688545032412</v>
      </c>
      <c r="H36" s="51">
        <f t="shared" si="1"/>
        <v>90618.545944568061</v>
      </c>
      <c r="I36" s="52"/>
      <c r="J36" s="53">
        <f t="shared" si="12"/>
        <v>33</v>
      </c>
      <c r="K36" s="51">
        <f t="shared" si="13"/>
        <v>81175.720076867161</v>
      </c>
      <c r="L36" s="51">
        <f>'Difference in fees'!$B$3*'Difference in fees'!$B$4</f>
        <v>0</v>
      </c>
      <c r="M36" s="51">
        <f t="shared" si="2"/>
        <v>405.87860038433581</v>
      </c>
      <c r="N36" s="51">
        <f>(K36+L36-M36)*'Difference in fees'!$B$5</f>
        <v>4038.4920738241412</v>
      </c>
      <c r="O36" s="51">
        <f t="shared" si="3"/>
        <v>84808.333550306954</v>
      </c>
      <c r="P36" s="54"/>
      <c r="Q36" s="53">
        <f t="shared" si="14"/>
        <v>33</v>
      </c>
      <c r="R36" s="51">
        <f t="shared" si="15"/>
        <v>69089.777334554994</v>
      </c>
      <c r="S36" s="51">
        <f>'Difference in fees'!$B$3*'Difference in fees'!$B$4</f>
        <v>0</v>
      </c>
      <c r="T36" s="51">
        <f t="shared" si="4"/>
        <v>690.89777334554992</v>
      </c>
      <c r="U36" s="51">
        <f>(R36+S36-T36)*'Difference in fees'!$B$5</f>
        <v>3419.9439780604721</v>
      </c>
      <c r="V36" s="51">
        <f t="shared" si="5"/>
        <v>71818.823539269913</v>
      </c>
      <c r="W36" s="52"/>
      <c r="X36" s="53">
        <f t="shared" si="16"/>
        <v>33</v>
      </c>
      <c r="Y36" s="51">
        <f t="shared" si="17"/>
        <v>58755.285624517332</v>
      </c>
      <c r="Z36" s="51">
        <f>'Difference in fees'!$B$3*'Difference in fees'!$B$4</f>
        <v>0</v>
      </c>
      <c r="AA36" s="51">
        <f t="shared" si="6"/>
        <v>881.3292843677599</v>
      </c>
      <c r="AB36" s="51">
        <f>(Y36+Z36-AA36)*'Difference in fees'!$B$5</f>
        <v>2893.6978170074785</v>
      </c>
      <c r="AC36" s="51">
        <f t="shared" si="7"/>
        <v>60767.654157157049</v>
      </c>
      <c r="AD36" s="52"/>
      <c r="AE36" s="53">
        <f t="shared" si="18"/>
        <v>33</v>
      </c>
      <c r="AF36" s="51">
        <f t="shared" si="19"/>
        <v>49925.450001680219</v>
      </c>
      <c r="AG36" s="51">
        <f>'Difference in fees'!$B$3*'Difference in fees'!$B$4</f>
        <v>0</v>
      </c>
      <c r="AH36" s="51">
        <f t="shared" si="8"/>
        <v>998.50900003360437</v>
      </c>
      <c r="AI36" s="51">
        <f>(AF36+AG36-AH36)*'Difference in fees'!$B$5</f>
        <v>2446.347050082331</v>
      </c>
      <c r="AJ36" s="55">
        <f t="shared" si="9"/>
        <v>51373.288051728945</v>
      </c>
    </row>
    <row r="37" spans="3:36" x14ac:dyDescent="0.35">
      <c r="C37" s="10">
        <f t="shared" si="10"/>
        <v>34</v>
      </c>
      <c r="D37" s="51">
        <f t="shared" si="11"/>
        <v>90618.545944568061</v>
      </c>
      <c r="E37" s="51">
        <f>'Difference in fees'!$B$3*'Difference in fees'!$B$4</f>
        <v>0</v>
      </c>
      <c r="F37" s="51">
        <f t="shared" si="0"/>
        <v>271.85563783370418</v>
      </c>
      <c r="G37" s="51">
        <f>(D37+E37-F37)*'Difference in fees'!$B$5</f>
        <v>4517.3345153367181</v>
      </c>
      <c r="H37" s="51">
        <f t="shared" si="1"/>
        <v>94864.024822071064</v>
      </c>
      <c r="I37" s="52"/>
      <c r="J37" s="53">
        <f t="shared" si="12"/>
        <v>34</v>
      </c>
      <c r="K37" s="51">
        <f t="shared" si="13"/>
        <v>84808.333550306954</v>
      </c>
      <c r="L37" s="51">
        <f>'Difference in fees'!$B$3*'Difference in fees'!$B$4</f>
        <v>0</v>
      </c>
      <c r="M37" s="51">
        <f t="shared" si="2"/>
        <v>424.04166775153476</v>
      </c>
      <c r="N37" s="51">
        <f>(K37+L37-M37)*'Difference in fees'!$B$5</f>
        <v>4219.2145941277713</v>
      </c>
      <c r="O37" s="51">
        <f t="shared" si="3"/>
        <v>88603.506476683193</v>
      </c>
      <c r="P37" s="54"/>
      <c r="Q37" s="53">
        <f t="shared" si="14"/>
        <v>34</v>
      </c>
      <c r="R37" s="51">
        <f t="shared" si="15"/>
        <v>71818.823539269913</v>
      </c>
      <c r="S37" s="51">
        <f>'Difference in fees'!$B$3*'Difference in fees'!$B$4</f>
        <v>0</v>
      </c>
      <c r="T37" s="51">
        <f t="shared" si="4"/>
        <v>718.1882353926992</v>
      </c>
      <c r="U37" s="51">
        <f>(R37+S37-T37)*'Difference in fees'!$B$5</f>
        <v>3555.0317651938612</v>
      </c>
      <c r="V37" s="51">
        <f t="shared" si="5"/>
        <v>74655.667069071089</v>
      </c>
      <c r="W37" s="52"/>
      <c r="X37" s="53">
        <f t="shared" si="16"/>
        <v>34</v>
      </c>
      <c r="Y37" s="51">
        <f t="shared" si="17"/>
        <v>60767.654157157049</v>
      </c>
      <c r="Z37" s="51">
        <f>'Difference in fees'!$B$3*'Difference in fees'!$B$4</f>
        <v>0</v>
      </c>
      <c r="AA37" s="51">
        <f t="shared" si="6"/>
        <v>911.51481235735571</v>
      </c>
      <c r="AB37" s="51">
        <f>(Y37+Z37-AA37)*'Difference in fees'!$B$5</f>
        <v>2992.8069672399852</v>
      </c>
      <c r="AC37" s="51">
        <f t="shared" si="7"/>
        <v>62848.946312039683</v>
      </c>
      <c r="AD37" s="52"/>
      <c r="AE37" s="53">
        <f t="shared" si="18"/>
        <v>34</v>
      </c>
      <c r="AF37" s="51">
        <f t="shared" si="19"/>
        <v>51373.288051728945</v>
      </c>
      <c r="AG37" s="51">
        <f>'Difference in fees'!$B$3*'Difference in fees'!$B$4</f>
        <v>0</v>
      </c>
      <c r="AH37" s="51">
        <f t="shared" si="8"/>
        <v>1027.4657610345789</v>
      </c>
      <c r="AI37" s="51">
        <f>(AF37+AG37-AH37)*'Difference in fees'!$B$5</f>
        <v>2517.2911145347184</v>
      </c>
      <c r="AJ37" s="55">
        <f t="shared" si="9"/>
        <v>52863.11340522908</v>
      </c>
    </row>
    <row r="38" spans="3:36" x14ac:dyDescent="0.35">
      <c r="C38" s="10">
        <f t="shared" si="10"/>
        <v>35</v>
      </c>
      <c r="D38" s="51">
        <f t="shared" si="11"/>
        <v>94864.024822071064</v>
      </c>
      <c r="E38" s="51">
        <f>'Difference in fees'!$B$3*'Difference in fees'!$B$4</f>
        <v>0</v>
      </c>
      <c r="F38" s="51">
        <f t="shared" si="0"/>
        <v>284.59207446621321</v>
      </c>
      <c r="G38" s="51">
        <f>(D38+E38-F38)*'Difference in fees'!$B$5</f>
        <v>4728.971637380243</v>
      </c>
      <c r="H38" s="51">
        <f t="shared" si="1"/>
        <v>99308.404384985086</v>
      </c>
      <c r="I38" s="52"/>
      <c r="J38" s="53">
        <f t="shared" si="12"/>
        <v>35</v>
      </c>
      <c r="K38" s="51">
        <f t="shared" si="13"/>
        <v>88603.506476683193</v>
      </c>
      <c r="L38" s="51">
        <f>'Difference in fees'!$B$3*'Difference in fees'!$B$4</f>
        <v>0</v>
      </c>
      <c r="M38" s="51">
        <f t="shared" si="2"/>
        <v>443.01753238341598</v>
      </c>
      <c r="N38" s="51">
        <f>(K38+L38-M38)*'Difference in fees'!$B$5</f>
        <v>4408.0244472149889</v>
      </c>
      <c r="O38" s="51">
        <f t="shared" si="3"/>
        <v>92568.513391514774</v>
      </c>
      <c r="P38" s="54"/>
      <c r="Q38" s="53">
        <f t="shared" si="14"/>
        <v>35</v>
      </c>
      <c r="R38" s="51">
        <f t="shared" si="15"/>
        <v>74655.667069071089</v>
      </c>
      <c r="S38" s="51">
        <f>'Difference in fees'!$B$3*'Difference in fees'!$B$4</f>
        <v>0</v>
      </c>
      <c r="T38" s="51">
        <f t="shared" si="4"/>
        <v>746.55667069071092</v>
      </c>
      <c r="U38" s="51">
        <f>(R38+S38-T38)*'Difference in fees'!$B$5</f>
        <v>3695.455519919019</v>
      </c>
      <c r="V38" s="51">
        <f t="shared" si="5"/>
        <v>77604.565918299399</v>
      </c>
      <c r="W38" s="52"/>
      <c r="X38" s="53">
        <f t="shared" si="16"/>
        <v>35</v>
      </c>
      <c r="Y38" s="51">
        <f t="shared" si="17"/>
        <v>62848.946312039683</v>
      </c>
      <c r="Z38" s="51">
        <f>'Difference in fees'!$B$3*'Difference in fees'!$B$4</f>
        <v>0</v>
      </c>
      <c r="AA38" s="51">
        <f t="shared" si="6"/>
        <v>942.73419468059524</v>
      </c>
      <c r="AB38" s="51">
        <f>(Y38+Z38-AA38)*'Difference in fees'!$B$5</f>
        <v>3095.3106058679546</v>
      </c>
      <c r="AC38" s="51">
        <f t="shared" si="7"/>
        <v>65001.522723227041</v>
      </c>
      <c r="AD38" s="52"/>
      <c r="AE38" s="53">
        <f t="shared" si="18"/>
        <v>35</v>
      </c>
      <c r="AF38" s="51">
        <f t="shared" si="19"/>
        <v>52863.11340522908</v>
      </c>
      <c r="AG38" s="51">
        <f>'Difference in fees'!$B$3*'Difference in fees'!$B$4</f>
        <v>0</v>
      </c>
      <c r="AH38" s="51">
        <f t="shared" si="8"/>
        <v>1057.2622681045816</v>
      </c>
      <c r="AI38" s="51">
        <f>(AF38+AG38-AH38)*'Difference in fees'!$B$5</f>
        <v>2590.292556856225</v>
      </c>
      <c r="AJ38" s="55">
        <f t="shared" si="9"/>
        <v>54396.143693980724</v>
      </c>
    </row>
    <row r="39" spans="3:36" x14ac:dyDescent="0.35">
      <c r="C39" s="10">
        <f t="shared" si="10"/>
        <v>36</v>
      </c>
      <c r="D39" s="51">
        <f t="shared" si="11"/>
        <v>99308.404384985086</v>
      </c>
      <c r="E39" s="51">
        <f>'Difference in fees'!$B$3*'Difference in fees'!$B$4</f>
        <v>0</v>
      </c>
      <c r="F39" s="51">
        <f t="shared" si="0"/>
        <v>297.92521315495526</v>
      </c>
      <c r="G39" s="51">
        <f>(D39+E39-F39)*'Difference in fees'!$B$5</f>
        <v>4950.5239585915069</v>
      </c>
      <c r="H39" s="51">
        <f t="shared" si="1"/>
        <v>103961.00313042164</v>
      </c>
      <c r="I39" s="52"/>
      <c r="J39" s="53">
        <f t="shared" si="12"/>
        <v>36</v>
      </c>
      <c r="K39" s="51">
        <f t="shared" si="13"/>
        <v>92568.513391514774</v>
      </c>
      <c r="L39" s="51">
        <f>'Difference in fees'!$B$3*'Difference in fees'!$B$4</f>
        <v>0</v>
      </c>
      <c r="M39" s="51">
        <f t="shared" si="2"/>
        <v>462.84256695757387</v>
      </c>
      <c r="N39" s="51">
        <f>(K39+L39-M39)*'Difference in fees'!$B$5</f>
        <v>4605.28354122786</v>
      </c>
      <c r="O39" s="51">
        <f t="shared" si="3"/>
        <v>96710.954365785059</v>
      </c>
      <c r="P39" s="54"/>
      <c r="Q39" s="53">
        <f t="shared" si="14"/>
        <v>36</v>
      </c>
      <c r="R39" s="51">
        <f t="shared" si="15"/>
        <v>77604.565918299399</v>
      </c>
      <c r="S39" s="51">
        <f>'Difference in fees'!$B$3*'Difference in fees'!$B$4</f>
        <v>0</v>
      </c>
      <c r="T39" s="51">
        <f t="shared" si="4"/>
        <v>776.04565918299397</v>
      </c>
      <c r="U39" s="51">
        <f>(R39+S39-T39)*'Difference in fees'!$B$5</f>
        <v>3841.4260129558202</v>
      </c>
      <c r="V39" s="51">
        <f t="shared" si="5"/>
        <v>80669.946272072222</v>
      </c>
      <c r="W39" s="52"/>
      <c r="X39" s="53">
        <f t="shared" si="16"/>
        <v>36</v>
      </c>
      <c r="Y39" s="51">
        <f t="shared" si="17"/>
        <v>65001.522723227041</v>
      </c>
      <c r="Z39" s="51">
        <f>'Difference in fees'!$B$3*'Difference in fees'!$B$4</f>
        <v>0</v>
      </c>
      <c r="AA39" s="51">
        <f t="shared" si="6"/>
        <v>975.02284084840562</v>
      </c>
      <c r="AB39" s="51">
        <f>(Y39+Z39-AA39)*'Difference in fees'!$B$5</f>
        <v>3201.324994118932</v>
      </c>
      <c r="AC39" s="51">
        <f t="shared" si="7"/>
        <v>67227.824876497572</v>
      </c>
      <c r="AD39" s="52"/>
      <c r="AE39" s="53">
        <f t="shared" si="18"/>
        <v>36</v>
      </c>
      <c r="AF39" s="51">
        <f t="shared" si="19"/>
        <v>54396.143693980724</v>
      </c>
      <c r="AG39" s="51">
        <f>'Difference in fees'!$B$3*'Difference in fees'!$B$4</f>
        <v>0</v>
      </c>
      <c r="AH39" s="51">
        <f t="shared" si="8"/>
        <v>1087.9228738796146</v>
      </c>
      <c r="AI39" s="51">
        <f>(AF39+AG39-AH39)*'Difference in fees'!$B$5</f>
        <v>2665.4110410050557</v>
      </c>
      <c r="AJ39" s="55">
        <f t="shared" si="9"/>
        <v>55973.631861106165</v>
      </c>
    </row>
    <row r="40" spans="3:36" x14ac:dyDescent="0.35">
      <c r="C40" s="10">
        <f t="shared" si="10"/>
        <v>37</v>
      </c>
      <c r="D40" s="51">
        <f t="shared" si="11"/>
        <v>103961.00313042164</v>
      </c>
      <c r="E40" s="51">
        <f>'Difference in fees'!$B$3*'Difference in fees'!$B$4</f>
        <v>0</v>
      </c>
      <c r="F40" s="51">
        <f t="shared" si="0"/>
        <v>311.88300939126492</v>
      </c>
      <c r="G40" s="51">
        <f>(D40+E40-F40)*'Difference in fees'!$B$5</f>
        <v>5182.4560060515187</v>
      </c>
      <c r="H40" s="51">
        <f t="shared" si="1"/>
        <v>108831.57612708189</v>
      </c>
      <c r="I40" s="52"/>
      <c r="J40" s="53">
        <f t="shared" si="12"/>
        <v>37</v>
      </c>
      <c r="K40" s="51">
        <f t="shared" si="13"/>
        <v>96710.954365785059</v>
      </c>
      <c r="L40" s="51">
        <f>'Difference in fees'!$B$3*'Difference in fees'!$B$4</f>
        <v>0</v>
      </c>
      <c r="M40" s="51">
        <f t="shared" si="2"/>
        <v>483.55477182892531</v>
      </c>
      <c r="N40" s="51">
        <f>(K40+L40-M40)*'Difference in fees'!$B$5</f>
        <v>4811.3699796978062</v>
      </c>
      <c r="O40" s="51">
        <f t="shared" si="3"/>
        <v>101038.76957365393</v>
      </c>
      <c r="P40" s="54"/>
      <c r="Q40" s="53">
        <f t="shared" si="14"/>
        <v>37</v>
      </c>
      <c r="R40" s="51">
        <f t="shared" si="15"/>
        <v>80669.946272072222</v>
      </c>
      <c r="S40" s="51">
        <f>'Difference in fees'!$B$3*'Difference in fees'!$B$4</f>
        <v>0</v>
      </c>
      <c r="T40" s="51">
        <f t="shared" si="4"/>
        <v>806.69946272072229</v>
      </c>
      <c r="U40" s="51">
        <f>(R40+S40-T40)*'Difference in fees'!$B$5</f>
        <v>3993.1623404675756</v>
      </c>
      <c r="V40" s="51">
        <f t="shared" si="5"/>
        <v>83856.409149819083</v>
      </c>
      <c r="W40" s="52"/>
      <c r="X40" s="53">
        <f t="shared" si="16"/>
        <v>37</v>
      </c>
      <c r="Y40" s="51">
        <f t="shared" si="17"/>
        <v>67227.824876497572</v>
      </c>
      <c r="Z40" s="51">
        <f>'Difference in fees'!$B$3*'Difference in fees'!$B$4</f>
        <v>0</v>
      </c>
      <c r="AA40" s="51">
        <f t="shared" si="6"/>
        <v>1008.4173731474635</v>
      </c>
      <c r="AB40" s="51">
        <f>(Y40+Z40-AA40)*'Difference in fees'!$B$5</f>
        <v>3310.9703751675061</v>
      </c>
      <c r="AC40" s="51">
        <f t="shared" si="7"/>
        <v>69530.377878517626</v>
      </c>
      <c r="AD40" s="52"/>
      <c r="AE40" s="53">
        <f t="shared" si="18"/>
        <v>37</v>
      </c>
      <c r="AF40" s="51">
        <f t="shared" si="19"/>
        <v>55973.631861106165</v>
      </c>
      <c r="AG40" s="51">
        <f>'Difference in fees'!$B$3*'Difference in fees'!$B$4</f>
        <v>0</v>
      </c>
      <c r="AH40" s="51">
        <f t="shared" si="8"/>
        <v>1119.4726372221232</v>
      </c>
      <c r="AI40" s="51">
        <f>(AF40+AG40-AH40)*'Difference in fees'!$B$5</f>
        <v>2742.7079611942022</v>
      </c>
      <c r="AJ40" s="55">
        <f t="shared" si="9"/>
        <v>57596.867185078241</v>
      </c>
    </row>
    <row r="41" spans="3:36" x14ac:dyDescent="0.35">
      <c r="C41" s="10">
        <f t="shared" si="10"/>
        <v>38</v>
      </c>
      <c r="D41" s="51">
        <f t="shared" si="11"/>
        <v>108831.57612708189</v>
      </c>
      <c r="E41" s="51">
        <f>'Difference in fees'!$B$3*'Difference in fees'!$B$4</f>
        <v>0</v>
      </c>
      <c r="F41" s="51">
        <f t="shared" si="0"/>
        <v>326.49472838124569</v>
      </c>
      <c r="G41" s="51">
        <f>(D41+E41-F41)*'Difference in fees'!$B$5</f>
        <v>5425.254069935032</v>
      </c>
      <c r="H41" s="51">
        <f t="shared" si="1"/>
        <v>113930.33546863568</v>
      </c>
      <c r="I41" s="52"/>
      <c r="J41" s="53">
        <f t="shared" si="12"/>
        <v>38</v>
      </c>
      <c r="K41" s="51">
        <f t="shared" si="13"/>
        <v>101038.76957365393</v>
      </c>
      <c r="L41" s="51">
        <f>'Difference in fees'!$B$3*'Difference in fees'!$B$4</f>
        <v>0</v>
      </c>
      <c r="M41" s="51">
        <f t="shared" si="2"/>
        <v>505.19384786826964</v>
      </c>
      <c r="N41" s="51">
        <f>(K41+L41-M41)*'Difference in fees'!$B$5</f>
        <v>5026.6787862892834</v>
      </c>
      <c r="O41" s="51">
        <f t="shared" si="3"/>
        <v>105560.25451207494</v>
      </c>
      <c r="P41" s="54"/>
      <c r="Q41" s="53">
        <f t="shared" si="14"/>
        <v>38</v>
      </c>
      <c r="R41" s="51">
        <f t="shared" si="15"/>
        <v>83856.409149819083</v>
      </c>
      <c r="S41" s="51">
        <f>'Difference in fees'!$B$3*'Difference in fees'!$B$4</f>
        <v>0</v>
      </c>
      <c r="T41" s="51">
        <f t="shared" si="4"/>
        <v>838.56409149819081</v>
      </c>
      <c r="U41" s="51">
        <f>(R41+S41-T41)*'Difference in fees'!$B$5</f>
        <v>4150.8922529160445</v>
      </c>
      <c r="V41" s="51">
        <f t="shared" si="5"/>
        <v>87168.737311236939</v>
      </c>
      <c r="W41" s="52"/>
      <c r="X41" s="53">
        <f t="shared" si="16"/>
        <v>38</v>
      </c>
      <c r="Y41" s="51">
        <f t="shared" si="17"/>
        <v>69530.377878517626</v>
      </c>
      <c r="Z41" s="51">
        <f>'Difference in fees'!$B$3*'Difference in fees'!$B$4</f>
        <v>0</v>
      </c>
      <c r="AA41" s="51">
        <f t="shared" si="6"/>
        <v>1042.9556681777644</v>
      </c>
      <c r="AB41" s="51">
        <f>(Y41+Z41-AA41)*'Difference in fees'!$B$5</f>
        <v>3424.3711105169932</v>
      </c>
      <c r="AC41" s="51">
        <f t="shared" si="7"/>
        <v>71911.793320856857</v>
      </c>
      <c r="AD41" s="52"/>
      <c r="AE41" s="53">
        <f t="shared" si="18"/>
        <v>38</v>
      </c>
      <c r="AF41" s="51">
        <f t="shared" si="19"/>
        <v>57596.867185078241</v>
      </c>
      <c r="AG41" s="51">
        <f>'Difference in fees'!$B$3*'Difference in fees'!$B$4</f>
        <v>0</v>
      </c>
      <c r="AH41" s="51">
        <f t="shared" si="8"/>
        <v>1151.9373437015649</v>
      </c>
      <c r="AI41" s="51">
        <f>(AF41+AG41-AH41)*'Difference in fees'!$B$5</f>
        <v>2822.246492068834</v>
      </c>
      <c r="AJ41" s="55">
        <f t="shared" si="9"/>
        <v>59267.17633344551</v>
      </c>
    </row>
    <row r="42" spans="3:36" x14ac:dyDescent="0.35">
      <c r="C42" s="10">
        <f t="shared" si="10"/>
        <v>39</v>
      </c>
      <c r="D42" s="51">
        <f t="shared" si="11"/>
        <v>113930.33546863568</v>
      </c>
      <c r="E42" s="51">
        <f>'Difference in fees'!$B$3*'Difference in fees'!$B$4</f>
        <v>0</v>
      </c>
      <c r="F42" s="51">
        <f t="shared" si="0"/>
        <v>341.79100640590701</v>
      </c>
      <c r="G42" s="51">
        <f>(D42+E42-F42)*'Difference in fees'!$B$5</f>
        <v>5679.4272231114883</v>
      </c>
      <c r="H42" s="51">
        <f t="shared" si="1"/>
        <v>119267.97168534125</v>
      </c>
      <c r="I42" s="52"/>
      <c r="J42" s="53">
        <f t="shared" si="12"/>
        <v>39</v>
      </c>
      <c r="K42" s="51">
        <f t="shared" si="13"/>
        <v>105560.25451207494</v>
      </c>
      <c r="L42" s="51">
        <f>'Difference in fees'!$B$3*'Difference in fees'!$B$4</f>
        <v>0</v>
      </c>
      <c r="M42" s="51">
        <f t="shared" si="2"/>
        <v>527.80127256037474</v>
      </c>
      <c r="N42" s="51">
        <f>(K42+L42-M42)*'Difference in fees'!$B$5</f>
        <v>5251.622661975729</v>
      </c>
      <c r="O42" s="51">
        <f t="shared" si="3"/>
        <v>110284.07590149029</v>
      </c>
      <c r="P42" s="54"/>
      <c r="Q42" s="53">
        <f t="shared" si="14"/>
        <v>39</v>
      </c>
      <c r="R42" s="51">
        <f t="shared" si="15"/>
        <v>87168.737311236939</v>
      </c>
      <c r="S42" s="51">
        <f>'Difference in fees'!$B$3*'Difference in fees'!$B$4</f>
        <v>0</v>
      </c>
      <c r="T42" s="51">
        <f t="shared" si="4"/>
        <v>871.68737311236941</v>
      </c>
      <c r="U42" s="51">
        <f>(R42+S42-T42)*'Difference in fees'!$B$5</f>
        <v>4314.8524969062291</v>
      </c>
      <c r="V42" s="51">
        <f t="shared" si="5"/>
        <v>90611.902435030803</v>
      </c>
      <c r="W42" s="52"/>
      <c r="X42" s="53">
        <f t="shared" si="16"/>
        <v>39</v>
      </c>
      <c r="Y42" s="51">
        <f t="shared" si="17"/>
        <v>71911.793320856857</v>
      </c>
      <c r="Z42" s="51">
        <f>'Difference in fees'!$B$3*'Difference in fees'!$B$4</f>
        <v>0</v>
      </c>
      <c r="AA42" s="51">
        <f t="shared" si="6"/>
        <v>1078.6768998128528</v>
      </c>
      <c r="AB42" s="51">
        <f>(Y42+Z42-AA42)*'Difference in fees'!$B$5</f>
        <v>3541.6558210522003</v>
      </c>
      <c r="AC42" s="51">
        <f t="shared" si="7"/>
        <v>74374.772242096209</v>
      </c>
      <c r="AD42" s="52"/>
      <c r="AE42" s="53">
        <f t="shared" si="18"/>
        <v>39</v>
      </c>
      <c r="AF42" s="51">
        <f t="shared" si="19"/>
        <v>59267.17633344551</v>
      </c>
      <c r="AG42" s="51">
        <f>'Difference in fees'!$B$3*'Difference in fees'!$B$4</f>
        <v>0</v>
      </c>
      <c r="AH42" s="51">
        <f t="shared" si="8"/>
        <v>1185.3435266689103</v>
      </c>
      <c r="AI42" s="51">
        <f>(AF42+AG42-AH42)*'Difference in fees'!$B$5</f>
        <v>2904.0916403388301</v>
      </c>
      <c r="AJ42" s="55">
        <f t="shared" si="9"/>
        <v>60985.924447115431</v>
      </c>
    </row>
    <row r="43" spans="3:36" ht="15" thickBot="1" x14ac:dyDescent="0.4">
      <c r="C43" s="31">
        <f t="shared" si="10"/>
        <v>40</v>
      </c>
      <c r="D43" s="56">
        <f t="shared" si="11"/>
        <v>119267.97168534125</v>
      </c>
      <c r="E43" s="56">
        <f>'Difference in fees'!$B$3*'Difference in fees'!$B$4</f>
        <v>0</v>
      </c>
      <c r="F43" s="56">
        <f t="shared" si="0"/>
        <v>357.80391505602375</v>
      </c>
      <c r="G43" s="56">
        <f>(D43+E43-F43)*'Difference in fees'!$B$5</f>
        <v>5945.5083885142622</v>
      </c>
      <c r="H43" s="56">
        <f t="shared" si="1"/>
        <v>124855.6761587995</v>
      </c>
      <c r="I43" s="57"/>
      <c r="J43" s="58">
        <f t="shared" si="12"/>
        <v>40</v>
      </c>
      <c r="K43" s="56">
        <f t="shared" si="13"/>
        <v>110284.07590149029</v>
      </c>
      <c r="L43" s="56">
        <f>'Difference in fees'!$B$3*'Difference in fees'!$B$4</f>
        <v>0</v>
      </c>
      <c r="M43" s="56">
        <f t="shared" si="2"/>
        <v>551.42037950745146</v>
      </c>
      <c r="N43" s="56">
        <f>(K43+L43-M43)*'Difference in fees'!$B$5</f>
        <v>5486.6327760991417</v>
      </c>
      <c r="O43" s="56">
        <f t="shared" si="3"/>
        <v>115219.28829808197</v>
      </c>
      <c r="P43" s="59"/>
      <c r="Q43" s="58">
        <f t="shared" si="14"/>
        <v>40</v>
      </c>
      <c r="R43" s="56">
        <f t="shared" si="15"/>
        <v>90611.902435030803</v>
      </c>
      <c r="S43" s="56">
        <f>'Difference in fees'!$B$3*'Difference in fees'!$B$4</f>
        <v>0</v>
      </c>
      <c r="T43" s="56">
        <f t="shared" si="4"/>
        <v>906.119024350308</v>
      </c>
      <c r="U43" s="56">
        <f>(R43+S43-T43)*'Difference in fees'!$B$5</f>
        <v>4485.2891705340253</v>
      </c>
      <c r="V43" s="56">
        <f t="shared" si="5"/>
        <v>94191.072581214525</v>
      </c>
      <c r="W43" s="57"/>
      <c r="X43" s="58">
        <f t="shared" si="16"/>
        <v>40</v>
      </c>
      <c r="Y43" s="56">
        <f t="shared" si="17"/>
        <v>74374.772242096209</v>
      </c>
      <c r="Z43" s="56">
        <f>'Difference in fees'!$B$3*'Difference in fees'!$B$4</f>
        <v>0</v>
      </c>
      <c r="AA43" s="56">
        <f t="shared" si="6"/>
        <v>1115.6215836314432</v>
      </c>
      <c r="AB43" s="56">
        <f>(Y43+Z43-AA43)*'Difference in fees'!$B$5</f>
        <v>3662.9575329232389</v>
      </c>
      <c r="AC43" s="56">
        <f t="shared" si="7"/>
        <v>76922.108191388004</v>
      </c>
      <c r="AD43" s="57"/>
      <c r="AE43" s="58">
        <f t="shared" si="18"/>
        <v>40</v>
      </c>
      <c r="AF43" s="56">
        <f t="shared" si="19"/>
        <v>60985.924447115431</v>
      </c>
      <c r="AG43" s="56">
        <f>'Difference in fees'!$B$3*'Difference in fees'!$B$4</f>
        <v>0</v>
      </c>
      <c r="AH43" s="56">
        <f t="shared" si="8"/>
        <v>1219.7184889423086</v>
      </c>
      <c r="AI43" s="56">
        <f>(AF43+AG43-AH43)*'Difference in fees'!$B$5</f>
        <v>2988.3102979086561</v>
      </c>
      <c r="AJ43" s="60">
        <f t="shared" si="9"/>
        <v>62754.516256081777</v>
      </c>
    </row>
    <row r="44" spans="3:36" x14ac:dyDescent="0.3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</row>
    <row r="45" spans="3:36" x14ac:dyDescent="0.3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</row>
    <row r="46" spans="3:36" x14ac:dyDescent="0.3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</row>
    <row r="47" spans="3:36" x14ac:dyDescent="0.3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</row>
    <row r="48" spans="3:36" x14ac:dyDescent="0.3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</row>
    <row r="49" spans="3:36" x14ac:dyDescent="0.3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</row>
    <row r="50" spans="3:36" x14ac:dyDescent="0.3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</row>
    <row r="51" spans="3:36" ht="14.5" customHeight="1" x14ac:dyDescent="0.35">
      <c r="C51" s="8"/>
      <c r="D51" s="8"/>
      <c r="E51" s="8"/>
      <c r="F51" s="8"/>
      <c r="G51" s="78" t="s">
        <v>26</v>
      </c>
      <c r="H51" s="78"/>
      <c r="I51" s="78"/>
      <c r="J51" s="7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</row>
    <row r="52" spans="3:36" x14ac:dyDescent="0.35">
      <c r="C52" s="8"/>
      <c r="D52" s="8"/>
      <c r="E52" s="8"/>
      <c r="F52" s="8"/>
      <c r="G52" s="78"/>
      <c r="H52" s="78"/>
      <c r="I52" s="78"/>
      <c r="J52" s="7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</row>
    <row r="53" spans="3:36" x14ac:dyDescent="0.3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</row>
  </sheetData>
  <sheetProtection algorithmName="SHA-512" hashValue="IrpjbwK4erKhyS9ixTo/AkJZi86SYTQkMg3ERdN37XVgXSRGCWTwarYpEuz2RFUa7s3F/Ob84/R09felfxJs6Q==" saltValue="XDHLxd2zXoLX5pJMnPlJBg==" spinCount="100000" sheet="1" objects="1" scenarios="1"/>
  <mergeCells count="6">
    <mergeCell ref="AF2:AJ2"/>
    <mergeCell ref="G51:J52"/>
    <mergeCell ref="D2:H2"/>
    <mergeCell ref="K2:O2"/>
    <mergeCell ref="R2:V2"/>
    <mergeCell ref="Y2:AC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55CC8-BA7A-4B69-A795-48A145449E68}">
  <dimension ref="D1:V42"/>
  <sheetViews>
    <sheetView workbookViewId="0">
      <selection activeCell="I17" sqref="I17"/>
    </sheetView>
  </sheetViews>
  <sheetFormatPr defaultRowHeight="14.5" x14ac:dyDescent="0.35"/>
  <cols>
    <col min="1" max="3" width="8.7265625" style="62"/>
    <col min="4" max="4" width="4.54296875" style="62" bestFit="1" customWidth="1"/>
    <col min="5" max="9" width="12.6328125" style="62" customWidth="1"/>
    <col min="10" max="11" width="8.7265625" style="62"/>
    <col min="12" max="12" width="4.54296875" style="62" bestFit="1" customWidth="1"/>
    <col min="13" max="13" width="15.36328125" style="62" bestFit="1" customWidth="1"/>
    <col min="14" max="22" width="15.36328125" style="62" customWidth="1"/>
    <col min="23" max="16384" width="8.7265625" style="62"/>
  </cols>
  <sheetData>
    <row r="1" spans="4:22" x14ac:dyDescent="0.35">
      <c r="D1" s="63" t="s">
        <v>6</v>
      </c>
      <c r="E1" s="63" t="s">
        <v>8</v>
      </c>
      <c r="F1" s="63" t="s">
        <v>7</v>
      </c>
      <c r="G1" s="63" t="s">
        <v>9</v>
      </c>
      <c r="H1" s="63" t="s">
        <v>10</v>
      </c>
      <c r="I1" s="63" t="s">
        <v>11</v>
      </c>
      <c r="J1" s="64"/>
      <c r="K1" s="64"/>
      <c r="L1" s="65" t="s">
        <v>6</v>
      </c>
      <c r="M1" s="66" t="s">
        <v>28</v>
      </c>
      <c r="N1" s="66" t="s">
        <v>29</v>
      </c>
      <c r="O1" s="66" t="s">
        <v>30</v>
      </c>
      <c r="P1" s="66" t="s">
        <v>20</v>
      </c>
      <c r="Q1" s="66" t="s">
        <v>16</v>
      </c>
      <c r="R1" s="66" t="s">
        <v>31</v>
      </c>
      <c r="S1" s="66" t="s">
        <v>22</v>
      </c>
      <c r="T1" s="66" t="s">
        <v>17</v>
      </c>
      <c r="U1" s="66" t="s">
        <v>23</v>
      </c>
      <c r="V1" s="67" t="s">
        <v>24</v>
      </c>
    </row>
    <row r="2" spans="4:22" x14ac:dyDescent="0.35">
      <c r="D2" s="68">
        <f>'Investment balances'!C4</f>
        <v>1</v>
      </c>
      <c r="E2" s="69">
        <f>'Investment balances'!H4</f>
        <v>20937</v>
      </c>
      <c r="F2" s="69">
        <f>'Investment balances'!O4</f>
        <v>20895</v>
      </c>
      <c r="G2" s="69">
        <f>'Investment balances'!V4</f>
        <v>20790</v>
      </c>
      <c r="H2" s="69">
        <f>'Investment balances'!AC4</f>
        <v>20685</v>
      </c>
      <c r="I2" s="69">
        <f>'Investment balances'!AJ4</f>
        <v>20580</v>
      </c>
      <c r="J2" s="64"/>
      <c r="K2" s="64"/>
      <c r="L2" s="70">
        <f>D2</f>
        <v>1</v>
      </c>
      <c r="M2" s="69">
        <f>F2-E2</f>
        <v>-42</v>
      </c>
      <c r="N2" s="69">
        <f>G2-E2</f>
        <v>-147</v>
      </c>
      <c r="O2" s="69">
        <f>H2-E2</f>
        <v>-252</v>
      </c>
      <c r="P2" s="69">
        <f>I2-E2</f>
        <v>-357</v>
      </c>
      <c r="Q2" s="69">
        <f>G2-F2</f>
        <v>-105</v>
      </c>
      <c r="R2" s="69">
        <f>H2-F2</f>
        <v>-210</v>
      </c>
      <c r="S2" s="69">
        <f>I2-F2</f>
        <v>-315</v>
      </c>
      <c r="T2" s="69">
        <f>H2-G2</f>
        <v>-105</v>
      </c>
      <c r="U2" s="69">
        <f>I2-G2</f>
        <v>-210</v>
      </c>
      <c r="V2" s="71">
        <f>I2-H2</f>
        <v>-105</v>
      </c>
    </row>
    <row r="3" spans="4:22" x14ac:dyDescent="0.35">
      <c r="D3" s="68">
        <f>'Investment balances'!C5</f>
        <v>2</v>
      </c>
      <c r="E3" s="69">
        <f>'Investment balances'!H5</f>
        <v>21917.898449999997</v>
      </c>
      <c r="F3" s="69">
        <f>'Investment balances'!O5</f>
        <v>21830.05125</v>
      </c>
      <c r="G3" s="69">
        <f>'Investment balances'!V5</f>
        <v>21611.204999999998</v>
      </c>
      <c r="H3" s="69">
        <f>'Investment balances'!AC5</f>
        <v>21393.46125</v>
      </c>
      <c r="I3" s="69">
        <f>'Investment balances'!AJ5</f>
        <v>21176.82</v>
      </c>
      <c r="J3" s="64"/>
      <c r="K3" s="64"/>
      <c r="L3" s="70">
        <f t="shared" ref="L3:L41" si="0">D3</f>
        <v>2</v>
      </c>
      <c r="M3" s="69">
        <f t="shared" ref="M3:M41" si="1">F3-E3</f>
        <v>-87.847199999996519</v>
      </c>
      <c r="N3" s="69">
        <f t="shared" ref="N3:N41" si="2">G3-E3</f>
        <v>-306.69344999999885</v>
      </c>
      <c r="O3" s="69">
        <f t="shared" ref="O3:O41" si="3">H3-E3</f>
        <v>-524.43719999999666</v>
      </c>
      <c r="P3" s="69">
        <f t="shared" ref="P3:P41" si="4">I3-E3</f>
        <v>-741.07844999999725</v>
      </c>
      <c r="Q3" s="69">
        <f t="shared" ref="Q3:Q41" si="5">G3-F3</f>
        <v>-218.84625000000233</v>
      </c>
      <c r="R3" s="69">
        <f t="shared" ref="R3:R41" si="6">H3-F3</f>
        <v>-436.59000000000015</v>
      </c>
      <c r="S3" s="69">
        <f t="shared" ref="S3:S41" si="7">I3-F3</f>
        <v>-653.23125000000073</v>
      </c>
      <c r="T3" s="69">
        <f t="shared" ref="T3:T41" si="8">H3-G3</f>
        <v>-217.74374999999782</v>
      </c>
      <c r="U3" s="69">
        <f t="shared" ref="U3:U41" si="9">I3-G3</f>
        <v>-434.3849999999984</v>
      </c>
      <c r="V3" s="71">
        <f t="shared" ref="V3:V41" si="10">I3-H3</f>
        <v>-216.64125000000058</v>
      </c>
    </row>
    <row r="4" spans="4:22" x14ac:dyDescent="0.35">
      <c r="D4" s="68">
        <f>'Investment balances'!C6</f>
        <v>3</v>
      </c>
      <c r="E4" s="69">
        <f>'Investment balances'!H6</f>
        <v>22944.751992382498</v>
      </c>
      <c r="F4" s="69">
        <f>'Investment balances'!O6</f>
        <v>22806.9460434375</v>
      </c>
      <c r="G4" s="69">
        <f>'Investment balances'!V6</f>
        <v>22464.847597499996</v>
      </c>
      <c r="H4" s="69">
        <f>'Investment balances'!AC6</f>
        <v>22126.187297812499</v>
      </c>
      <c r="I4" s="69">
        <f>'Investment balances'!AJ6</f>
        <v>21790.947779999999</v>
      </c>
      <c r="J4" s="64"/>
      <c r="K4" s="64"/>
      <c r="L4" s="70">
        <f t="shared" si="0"/>
        <v>3</v>
      </c>
      <c r="M4" s="69">
        <f t="shared" si="1"/>
        <v>-137.80594894499882</v>
      </c>
      <c r="N4" s="69">
        <f t="shared" si="2"/>
        <v>-479.90439488250195</v>
      </c>
      <c r="O4" s="69">
        <f t="shared" si="3"/>
        <v>-818.56469456999912</v>
      </c>
      <c r="P4" s="69">
        <f t="shared" si="4"/>
        <v>-1153.8042123824998</v>
      </c>
      <c r="Q4" s="69">
        <f t="shared" si="5"/>
        <v>-342.09844593750313</v>
      </c>
      <c r="R4" s="69">
        <f t="shared" si="6"/>
        <v>-680.7587456250003</v>
      </c>
      <c r="S4" s="69">
        <f t="shared" si="7"/>
        <v>-1015.998263437501</v>
      </c>
      <c r="T4" s="69">
        <f t="shared" si="8"/>
        <v>-338.66029968749717</v>
      </c>
      <c r="U4" s="69">
        <f t="shared" si="9"/>
        <v>-673.89981749999788</v>
      </c>
      <c r="V4" s="71">
        <f t="shared" si="10"/>
        <v>-335.23951781250071</v>
      </c>
    </row>
    <row r="5" spans="4:22" x14ac:dyDescent="0.35">
      <c r="D5" s="68">
        <f>'Investment balances'!C7</f>
        <v>4</v>
      </c>
      <c r="E5" s="69">
        <f>'Investment balances'!H7</f>
        <v>24019.713623225616</v>
      </c>
      <c r="F5" s="69">
        <f>'Investment balances'!O7</f>
        <v>23827.556878881329</v>
      </c>
      <c r="G5" s="69">
        <f>'Investment balances'!V7</f>
        <v>23352.209077601248</v>
      </c>
      <c r="H5" s="69">
        <f>'Investment balances'!AC7</f>
        <v>22884.009212762579</v>
      </c>
      <c r="I5" s="69">
        <f>'Investment balances'!AJ7</f>
        <v>22422.88526562</v>
      </c>
      <c r="J5" s="64"/>
      <c r="K5" s="64"/>
      <c r="L5" s="70">
        <f t="shared" si="0"/>
        <v>4</v>
      </c>
      <c r="M5" s="69">
        <f t="shared" si="1"/>
        <v>-192.15674434428729</v>
      </c>
      <c r="N5" s="69">
        <f t="shared" si="2"/>
        <v>-667.50454562436789</v>
      </c>
      <c r="O5" s="69">
        <f t="shared" si="3"/>
        <v>-1135.7044104630368</v>
      </c>
      <c r="P5" s="69">
        <f t="shared" si="4"/>
        <v>-1596.8283576056165</v>
      </c>
      <c r="Q5" s="69">
        <f t="shared" si="5"/>
        <v>-475.3478012800806</v>
      </c>
      <c r="R5" s="69">
        <f t="shared" si="6"/>
        <v>-943.54766611874948</v>
      </c>
      <c r="S5" s="69">
        <f t="shared" si="7"/>
        <v>-1404.6716132613292</v>
      </c>
      <c r="T5" s="69">
        <f t="shared" si="8"/>
        <v>-468.19986483866887</v>
      </c>
      <c r="U5" s="69">
        <f t="shared" si="9"/>
        <v>-929.32381198124858</v>
      </c>
      <c r="V5" s="71">
        <f t="shared" si="10"/>
        <v>-461.12394714257971</v>
      </c>
    </row>
    <row r="6" spans="4:22" x14ac:dyDescent="0.35">
      <c r="D6" s="68">
        <f>'Investment balances'!C8</f>
        <v>5</v>
      </c>
      <c r="E6" s="69">
        <f>'Investment balances'!H8</f>
        <v>25145.037206473735</v>
      </c>
      <c r="F6" s="69">
        <f>'Investment balances'!O8</f>
        <v>24893.840049211267</v>
      </c>
      <c r="G6" s="69">
        <f>'Investment balances'!V8</f>
        <v>24274.6213361665</v>
      </c>
      <c r="H6" s="69">
        <f>'Investment balances'!AC8</f>
        <v>23667.786528299697</v>
      </c>
      <c r="I6" s="69">
        <f>'Investment balances'!AJ8</f>
        <v>23073.148938322978</v>
      </c>
      <c r="J6" s="64"/>
      <c r="K6" s="64"/>
      <c r="L6" s="70">
        <f t="shared" si="0"/>
        <v>5</v>
      </c>
      <c r="M6" s="69">
        <f t="shared" si="1"/>
        <v>-251.19715726246795</v>
      </c>
      <c r="N6" s="69">
        <f t="shared" si="2"/>
        <v>-870.41587030723531</v>
      </c>
      <c r="O6" s="69">
        <f t="shared" si="3"/>
        <v>-1477.2506781740376</v>
      </c>
      <c r="P6" s="69">
        <f t="shared" si="4"/>
        <v>-2071.8882681507566</v>
      </c>
      <c r="Q6" s="69">
        <f t="shared" si="5"/>
        <v>-619.21871304476736</v>
      </c>
      <c r="R6" s="69">
        <f t="shared" si="6"/>
        <v>-1226.0535209115696</v>
      </c>
      <c r="S6" s="69">
        <f t="shared" si="7"/>
        <v>-1820.6911108882887</v>
      </c>
      <c r="T6" s="69">
        <f t="shared" si="8"/>
        <v>-606.83480786680229</v>
      </c>
      <c r="U6" s="69">
        <f t="shared" si="9"/>
        <v>-1201.4723978435213</v>
      </c>
      <c r="V6" s="71">
        <f t="shared" si="10"/>
        <v>-594.63758997671903</v>
      </c>
    </row>
    <row r="7" spans="4:22" x14ac:dyDescent="0.35">
      <c r="D7" s="68">
        <f>'Investment balances'!C9</f>
        <v>6</v>
      </c>
      <c r="E7" s="69">
        <f>'Investment balances'!H9</f>
        <v>26323.082199597029</v>
      </c>
      <c r="F7" s="69">
        <f>'Investment balances'!O9</f>
        <v>26007.839391413469</v>
      </c>
      <c r="G7" s="69">
        <f>'Investment balances'!V9</f>
        <v>25233.468878945077</v>
      </c>
      <c r="H7" s="69">
        <f>'Investment balances'!AC9</f>
        <v>24478.408216893964</v>
      </c>
      <c r="I7" s="69">
        <f>'Investment balances'!AJ9</f>
        <v>23742.270257534343</v>
      </c>
      <c r="J7" s="64"/>
      <c r="K7" s="64"/>
      <c r="L7" s="70">
        <f t="shared" si="0"/>
        <v>6</v>
      </c>
      <c r="M7" s="69">
        <f t="shared" si="1"/>
        <v>-315.24280818356056</v>
      </c>
      <c r="N7" s="69">
        <f t="shared" si="2"/>
        <v>-1089.6133206519517</v>
      </c>
      <c r="O7" s="69">
        <f t="shared" si="3"/>
        <v>-1844.6739827030651</v>
      </c>
      <c r="P7" s="69">
        <f t="shared" si="4"/>
        <v>-2580.8119420626863</v>
      </c>
      <c r="Q7" s="69">
        <f t="shared" si="5"/>
        <v>-774.3705124683911</v>
      </c>
      <c r="R7" s="69">
        <f t="shared" si="6"/>
        <v>-1529.4311745195046</v>
      </c>
      <c r="S7" s="69">
        <f t="shared" si="7"/>
        <v>-2265.5691338791257</v>
      </c>
      <c r="T7" s="69">
        <f t="shared" si="8"/>
        <v>-755.06066205111347</v>
      </c>
      <c r="U7" s="69">
        <f t="shared" si="9"/>
        <v>-1491.1986214107346</v>
      </c>
      <c r="V7" s="71">
        <f t="shared" si="10"/>
        <v>-736.13795935962116</v>
      </c>
    </row>
    <row r="8" spans="4:22" x14ac:dyDescent="0.35">
      <c r="D8" s="68">
        <f>'Investment balances'!C10</f>
        <v>7</v>
      </c>
      <c r="E8" s="69">
        <f>'Investment balances'!H10</f>
        <v>27556.318600648152</v>
      </c>
      <c r="F8" s="69">
        <f>'Investment balances'!O10</f>
        <v>27171.690204179224</v>
      </c>
      <c r="G8" s="69">
        <f>'Investment balances'!V10</f>
        <v>26230.190899663408</v>
      </c>
      <c r="H8" s="69">
        <f>'Investment balances'!AC10</f>
        <v>25316.793698322585</v>
      </c>
      <c r="I8" s="69">
        <f>'Investment balances'!AJ10</f>
        <v>24430.796095002839</v>
      </c>
      <c r="J8" s="64"/>
      <c r="K8" s="64"/>
      <c r="L8" s="70">
        <f t="shared" si="0"/>
        <v>7</v>
      </c>
      <c r="M8" s="69">
        <f t="shared" si="1"/>
        <v>-384.62839646892826</v>
      </c>
      <c r="N8" s="69">
        <f t="shared" si="2"/>
        <v>-1326.1277009847436</v>
      </c>
      <c r="O8" s="69">
        <f t="shared" si="3"/>
        <v>-2239.5249023255674</v>
      </c>
      <c r="P8" s="69">
        <f t="shared" si="4"/>
        <v>-3125.5225056453128</v>
      </c>
      <c r="Q8" s="69">
        <f t="shared" si="5"/>
        <v>-941.49930451581531</v>
      </c>
      <c r="R8" s="69">
        <f t="shared" si="6"/>
        <v>-1854.8965058566391</v>
      </c>
      <c r="S8" s="69">
        <f t="shared" si="7"/>
        <v>-2740.8941091763845</v>
      </c>
      <c r="T8" s="69">
        <f t="shared" si="8"/>
        <v>-913.39720134082381</v>
      </c>
      <c r="U8" s="69">
        <f t="shared" si="9"/>
        <v>-1799.3948046605692</v>
      </c>
      <c r="V8" s="71">
        <f t="shared" si="10"/>
        <v>-885.99760331974539</v>
      </c>
    </row>
    <row r="9" spans="4:22" x14ac:dyDescent="0.35">
      <c r="D9" s="68">
        <f>'Investment balances'!C11</f>
        <v>8</v>
      </c>
      <c r="E9" s="69">
        <f>'Investment balances'!H11</f>
        <v>28847.332127088517</v>
      </c>
      <c r="F9" s="69">
        <f>'Investment balances'!O11</f>
        <v>28387.623340816244</v>
      </c>
      <c r="G9" s="69">
        <f>'Investment balances'!V11</f>
        <v>27266.283440200114</v>
      </c>
      <c r="H9" s="69">
        <f>'Investment balances'!AC11</f>
        <v>26183.893882490134</v>
      </c>
      <c r="I9" s="69">
        <f>'Investment balances'!AJ11</f>
        <v>25139.289181757918</v>
      </c>
      <c r="J9" s="64"/>
      <c r="K9" s="64"/>
      <c r="L9" s="70">
        <f t="shared" si="0"/>
        <v>8</v>
      </c>
      <c r="M9" s="69">
        <f t="shared" si="1"/>
        <v>-459.70878627227285</v>
      </c>
      <c r="N9" s="69">
        <f t="shared" si="2"/>
        <v>-1581.0486868884036</v>
      </c>
      <c r="O9" s="69">
        <f t="shared" si="3"/>
        <v>-2663.4382445983829</v>
      </c>
      <c r="P9" s="69">
        <f t="shared" si="4"/>
        <v>-3708.0429453305987</v>
      </c>
      <c r="Q9" s="69">
        <f t="shared" si="5"/>
        <v>-1121.3399006161308</v>
      </c>
      <c r="R9" s="69">
        <f t="shared" si="6"/>
        <v>-2203.72945832611</v>
      </c>
      <c r="S9" s="69">
        <f t="shared" si="7"/>
        <v>-3248.3341590583259</v>
      </c>
      <c r="T9" s="69">
        <f t="shared" si="8"/>
        <v>-1082.3895577099793</v>
      </c>
      <c r="U9" s="69">
        <f t="shared" si="9"/>
        <v>-2126.9942584421951</v>
      </c>
      <c r="V9" s="71">
        <f t="shared" si="10"/>
        <v>-1044.6047007322159</v>
      </c>
    </row>
    <row r="10" spans="4:22" x14ac:dyDescent="0.35">
      <c r="D10" s="68">
        <f>'Investment balances'!C12</f>
        <v>9</v>
      </c>
      <c r="E10" s="69">
        <f>'Investment balances'!H12</f>
        <v>30198.829637242616</v>
      </c>
      <c r="F10" s="69">
        <f>'Investment balances'!O12</f>
        <v>29657.969485317772</v>
      </c>
      <c r="G10" s="69">
        <f>'Investment balances'!V12</f>
        <v>28343.301636088017</v>
      </c>
      <c r="H10" s="69">
        <f>'Investment balances'!AC12</f>
        <v>27080.692247965424</v>
      </c>
      <c r="I10" s="69">
        <f>'Investment balances'!AJ12</f>
        <v>25868.328568028897</v>
      </c>
      <c r="J10" s="64"/>
      <c r="K10" s="64"/>
      <c r="L10" s="70">
        <f t="shared" si="0"/>
        <v>9</v>
      </c>
      <c r="M10" s="69">
        <f t="shared" si="1"/>
        <v>-540.8601519248441</v>
      </c>
      <c r="N10" s="69">
        <f t="shared" si="2"/>
        <v>-1855.5280011545983</v>
      </c>
      <c r="O10" s="69">
        <f t="shared" si="3"/>
        <v>-3118.1373892771917</v>
      </c>
      <c r="P10" s="69">
        <f t="shared" si="4"/>
        <v>-4330.5010692137184</v>
      </c>
      <c r="Q10" s="69">
        <f t="shared" si="5"/>
        <v>-1314.6678492297542</v>
      </c>
      <c r="R10" s="69">
        <f t="shared" si="6"/>
        <v>-2577.2772373523476</v>
      </c>
      <c r="S10" s="69">
        <f t="shared" si="7"/>
        <v>-3789.6409172888743</v>
      </c>
      <c r="T10" s="69">
        <f t="shared" si="8"/>
        <v>-1262.6093881225934</v>
      </c>
      <c r="U10" s="69">
        <f t="shared" si="9"/>
        <v>-2474.9730680591201</v>
      </c>
      <c r="V10" s="71">
        <f t="shared" si="10"/>
        <v>-1212.3636799365268</v>
      </c>
    </row>
    <row r="11" spans="4:22" x14ac:dyDescent="0.35">
      <c r="D11" s="68">
        <f>'Investment balances'!C13</f>
        <v>10</v>
      </c>
      <c r="E11" s="69">
        <f>'Investment balances'!H13</f>
        <v>31613.644805747434</v>
      </c>
      <c r="F11" s="69">
        <f>'Investment balances'!O13</f>
        <v>30985.163619785741</v>
      </c>
      <c r="G11" s="69">
        <f>'Investment balances'!V13</f>
        <v>29462.862050713495</v>
      </c>
      <c r="H11" s="69">
        <f>'Investment balances'!AC13</f>
        <v>28008.205957458242</v>
      </c>
      <c r="I11" s="69">
        <f>'Investment balances'!AJ13</f>
        <v>26618.510096501737</v>
      </c>
      <c r="J11" s="64"/>
      <c r="K11" s="64"/>
      <c r="L11" s="70">
        <f t="shared" si="0"/>
        <v>10</v>
      </c>
      <c r="M11" s="69">
        <f t="shared" si="1"/>
        <v>-628.48118596169297</v>
      </c>
      <c r="N11" s="69">
        <f t="shared" si="2"/>
        <v>-2150.7827550339389</v>
      </c>
      <c r="O11" s="69">
        <f t="shared" si="3"/>
        <v>-3605.4388482891918</v>
      </c>
      <c r="P11" s="69">
        <f t="shared" si="4"/>
        <v>-4995.1347092456963</v>
      </c>
      <c r="Q11" s="69">
        <f t="shared" si="5"/>
        <v>-1522.3015690722459</v>
      </c>
      <c r="R11" s="69">
        <f t="shared" si="6"/>
        <v>-2976.9576623274988</v>
      </c>
      <c r="S11" s="69">
        <f t="shared" si="7"/>
        <v>-4366.6535232840033</v>
      </c>
      <c r="T11" s="69">
        <f t="shared" si="8"/>
        <v>-1454.6560932552529</v>
      </c>
      <c r="U11" s="69">
        <f t="shared" si="9"/>
        <v>-2844.3519542117574</v>
      </c>
      <c r="V11" s="71">
        <f t="shared" si="10"/>
        <v>-1389.6958609565045</v>
      </c>
    </row>
    <row r="12" spans="4:22" x14ac:dyDescent="0.35">
      <c r="D12" s="68">
        <f>'Investment balances'!C14</f>
        <v>11</v>
      </c>
      <c r="E12" s="69">
        <f>'Investment balances'!H14</f>
        <v>33094.744064896702</v>
      </c>
      <c r="F12" s="69">
        <f>'Investment balances'!O14</f>
        <v>32371.749691771154</v>
      </c>
      <c r="G12" s="69">
        <f>'Investment balances'!V14</f>
        <v>30626.64510171668</v>
      </c>
      <c r="H12" s="69">
        <f>'Investment balances'!AC14</f>
        <v>28967.487011501187</v>
      </c>
      <c r="I12" s="69">
        <f>'Investment balances'!AJ14</f>
        <v>27390.446889300285</v>
      </c>
      <c r="J12" s="64"/>
      <c r="K12" s="64"/>
      <c r="L12" s="70">
        <f t="shared" si="0"/>
        <v>11</v>
      </c>
      <c r="M12" s="69">
        <f t="shared" si="1"/>
        <v>-722.99437312554801</v>
      </c>
      <c r="N12" s="69">
        <f t="shared" si="2"/>
        <v>-2468.0989631800221</v>
      </c>
      <c r="O12" s="69">
        <f t="shared" si="3"/>
        <v>-4127.257053395515</v>
      </c>
      <c r="P12" s="69">
        <f t="shared" si="4"/>
        <v>-5704.2971755964172</v>
      </c>
      <c r="Q12" s="69">
        <f t="shared" si="5"/>
        <v>-1745.1045900544741</v>
      </c>
      <c r="R12" s="69">
        <f t="shared" si="6"/>
        <v>-3404.2626802699669</v>
      </c>
      <c r="S12" s="69">
        <f t="shared" si="7"/>
        <v>-4981.3028024708692</v>
      </c>
      <c r="T12" s="69">
        <f t="shared" si="8"/>
        <v>-1659.1580902154928</v>
      </c>
      <c r="U12" s="69">
        <f t="shared" si="9"/>
        <v>-3236.1982124163951</v>
      </c>
      <c r="V12" s="71">
        <f t="shared" si="10"/>
        <v>-1577.0401222009023</v>
      </c>
    </row>
    <row r="13" spans="4:22" x14ac:dyDescent="0.35">
      <c r="D13" s="68">
        <f>'Investment balances'!C15</f>
        <v>12</v>
      </c>
      <c r="E13" s="69">
        <f>'Investment balances'!H15</f>
        <v>34645.232824337116</v>
      </c>
      <c r="F13" s="69">
        <f>'Investment balances'!O15</f>
        <v>33820.385490477915</v>
      </c>
      <c r="G13" s="69">
        <f>'Investment balances'!V15</f>
        <v>31836.397583234488</v>
      </c>
      <c r="H13" s="69">
        <f>'Investment balances'!AC15</f>
        <v>29959.623441645104</v>
      </c>
      <c r="I13" s="69">
        <f>'Investment balances'!AJ15</f>
        <v>28184.769849089993</v>
      </c>
      <c r="J13" s="64"/>
      <c r="K13" s="64"/>
      <c r="L13" s="70">
        <f t="shared" si="0"/>
        <v>12</v>
      </c>
      <c r="M13" s="69">
        <f t="shared" si="1"/>
        <v>-824.84733385920117</v>
      </c>
      <c r="N13" s="69">
        <f t="shared" si="2"/>
        <v>-2808.8352411026281</v>
      </c>
      <c r="O13" s="69">
        <f t="shared" si="3"/>
        <v>-4685.6093826920114</v>
      </c>
      <c r="P13" s="69">
        <f t="shared" si="4"/>
        <v>-6460.4629752471228</v>
      </c>
      <c r="Q13" s="69">
        <f t="shared" si="5"/>
        <v>-1983.9879072434269</v>
      </c>
      <c r="R13" s="69">
        <f t="shared" si="6"/>
        <v>-3860.7620488328103</v>
      </c>
      <c r="S13" s="69">
        <f t="shared" si="7"/>
        <v>-5635.6156413879216</v>
      </c>
      <c r="T13" s="69">
        <f t="shared" si="8"/>
        <v>-1876.7741415893834</v>
      </c>
      <c r="U13" s="69">
        <f t="shared" si="9"/>
        <v>-3651.6277341444948</v>
      </c>
      <c r="V13" s="71">
        <f t="shared" si="10"/>
        <v>-1774.8535925551114</v>
      </c>
    </row>
    <row r="14" spans="4:22" x14ac:dyDescent="0.35">
      <c r="D14" s="68">
        <f>'Investment balances'!C16</f>
        <v>13</v>
      </c>
      <c r="E14" s="69">
        <f>'Investment balances'!H16</f>
        <v>36268.361982157308</v>
      </c>
      <c r="F14" s="69">
        <f>'Investment balances'!O16</f>
        <v>35333.847741176804</v>
      </c>
      <c r="G14" s="69">
        <f>'Investment balances'!V16</f>
        <v>33093.935287772249</v>
      </c>
      <c r="H14" s="69">
        <f>'Investment balances'!AC16</f>
        <v>30985.74054452145</v>
      </c>
      <c r="I14" s="69">
        <f>'Investment balances'!AJ16</f>
        <v>29002.128174713605</v>
      </c>
      <c r="J14" s="64"/>
      <c r="K14" s="64"/>
      <c r="L14" s="70">
        <f t="shared" si="0"/>
        <v>13</v>
      </c>
      <c r="M14" s="69">
        <f t="shared" si="1"/>
        <v>-934.51424098050484</v>
      </c>
      <c r="N14" s="69">
        <f t="shared" si="2"/>
        <v>-3174.4266943850598</v>
      </c>
      <c r="O14" s="69">
        <f t="shared" si="3"/>
        <v>-5282.6214376358585</v>
      </c>
      <c r="P14" s="69">
        <f t="shared" si="4"/>
        <v>-7266.233807443703</v>
      </c>
      <c r="Q14" s="69">
        <f t="shared" si="5"/>
        <v>-2239.912453404555</v>
      </c>
      <c r="R14" s="69">
        <f t="shared" si="6"/>
        <v>-4348.1071966553536</v>
      </c>
      <c r="S14" s="69">
        <f t="shared" si="7"/>
        <v>-6331.7195664631981</v>
      </c>
      <c r="T14" s="69">
        <f t="shared" si="8"/>
        <v>-2108.1947432507986</v>
      </c>
      <c r="U14" s="69">
        <f t="shared" si="9"/>
        <v>-4091.8071130586432</v>
      </c>
      <c r="V14" s="71">
        <f t="shared" si="10"/>
        <v>-1983.6123698078445</v>
      </c>
    </row>
    <row r="15" spans="4:22" x14ac:dyDescent="0.35">
      <c r="D15" s="68">
        <f>'Investment balances'!C17</f>
        <v>14</v>
      </c>
      <c r="E15" s="69">
        <f>'Investment balances'!H17</f>
        <v>37967.53474102138</v>
      </c>
      <c r="F15" s="69">
        <f>'Investment balances'!O17</f>
        <v>36915.037427594463</v>
      </c>
      <c r="G15" s="69">
        <f>'Investment balances'!V17</f>
        <v>34401.145731639255</v>
      </c>
      <c r="H15" s="69">
        <f>'Investment balances'!AC17</f>
        <v>32047.002158171312</v>
      </c>
      <c r="I15" s="69">
        <f>'Investment balances'!AJ17</f>
        <v>29843.189891780297</v>
      </c>
      <c r="J15" s="64"/>
      <c r="K15" s="64"/>
      <c r="L15" s="70">
        <f t="shared" si="0"/>
        <v>14</v>
      </c>
      <c r="M15" s="69">
        <f t="shared" si="1"/>
        <v>-1052.4973134269167</v>
      </c>
      <c r="N15" s="69">
        <f t="shared" si="2"/>
        <v>-3566.3890093821246</v>
      </c>
      <c r="O15" s="69">
        <f t="shared" si="3"/>
        <v>-5920.5325828500681</v>
      </c>
      <c r="P15" s="69">
        <f t="shared" si="4"/>
        <v>-8124.3448492410826</v>
      </c>
      <c r="Q15" s="69">
        <f t="shared" si="5"/>
        <v>-2513.891695955208</v>
      </c>
      <c r="R15" s="69">
        <f t="shared" si="6"/>
        <v>-4868.0352694231515</v>
      </c>
      <c r="S15" s="69">
        <f t="shared" si="7"/>
        <v>-7071.8475358141659</v>
      </c>
      <c r="T15" s="69">
        <f t="shared" si="8"/>
        <v>-2354.1435734679435</v>
      </c>
      <c r="U15" s="69">
        <f t="shared" si="9"/>
        <v>-4557.9558398589579</v>
      </c>
      <c r="V15" s="71">
        <f t="shared" si="10"/>
        <v>-2203.8122663910144</v>
      </c>
    </row>
    <row r="16" spans="4:22" x14ac:dyDescent="0.35">
      <c r="D16" s="68">
        <f>'Investment balances'!C18</f>
        <v>15</v>
      </c>
      <c r="E16" s="69">
        <f>'Investment balances'!H18</f>
        <v>39746.313743638231</v>
      </c>
      <c r="F16" s="69">
        <f>'Investment balances'!O18</f>
        <v>38566.985352479322</v>
      </c>
      <c r="G16" s="69">
        <f>'Investment balances'!V18</f>
        <v>35759.990988039004</v>
      </c>
      <c r="H16" s="69">
        <f>'Investment balances'!AC18</f>
        <v>33144.611982088682</v>
      </c>
      <c r="I16" s="69">
        <f>'Investment balances'!AJ18</f>
        <v>30708.642398641925</v>
      </c>
      <c r="J16" s="64"/>
      <c r="K16" s="64"/>
      <c r="L16" s="70">
        <f t="shared" si="0"/>
        <v>15</v>
      </c>
      <c r="M16" s="69">
        <f t="shared" si="1"/>
        <v>-1179.3283911589097</v>
      </c>
      <c r="N16" s="69">
        <f t="shared" si="2"/>
        <v>-3986.3227555992271</v>
      </c>
      <c r="O16" s="69">
        <f t="shared" si="3"/>
        <v>-6601.7017615495497</v>
      </c>
      <c r="P16" s="69">
        <f t="shared" si="4"/>
        <v>-9037.6713449963063</v>
      </c>
      <c r="Q16" s="69">
        <f t="shared" si="5"/>
        <v>-2806.9943644403174</v>
      </c>
      <c r="R16" s="69">
        <f t="shared" si="6"/>
        <v>-5422.37337039064</v>
      </c>
      <c r="S16" s="69">
        <f t="shared" si="7"/>
        <v>-7858.3429538373966</v>
      </c>
      <c r="T16" s="69">
        <f t="shared" si="8"/>
        <v>-2615.3790059503226</v>
      </c>
      <c r="U16" s="69">
        <f t="shared" si="9"/>
        <v>-5051.3485893970792</v>
      </c>
      <c r="V16" s="71">
        <f t="shared" si="10"/>
        <v>-2435.9695834467566</v>
      </c>
    </row>
    <row r="17" spans="4:22" x14ac:dyDescent="0.35">
      <c r="D17" s="68">
        <f>'Investment balances'!C19</f>
        <v>16</v>
      </c>
      <c r="E17" s="69">
        <f>'Investment balances'!H19</f>
        <v>41608.428542527683</v>
      </c>
      <c r="F17" s="69">
        <f>'Investment balances'!O19</f>
        <v>40292.857947002769</v>
      </c>
      <c r="G17" s="69">
        <f>'Investment balances'!V19</f>
        <v>37172.510632066551</v>
      </c>
      <c r="H17" s="69">
        <f>'Investment balances'!AC19</f>
        <v>34279.814942475219</v>
      </c>
      <c r="I17" s="69">
        <f>'Investment balances'!AJ19</f>
        <v>31599.193028202542</v>
      </c>
      <c r="J17" s="64"/>
      <c r="K17" s="64"/>
      <c r="L17" s="70">
        <f t="shared" si="0"/>
        <v>16</v>
      </c>
      <c r="M17" s="69">
        <f t="shared" si="1"/>
        <v>-1315.5705955249141</v>
      </c>
      <c r="N17" s="69">
        <f t="shared" si="2"/>
        <v>-4435.9179104611321</v>
      </c>
      <c r="O17" s="69">
        <f t="shared" si="3"/>
        <v>-7328.6136000524639</v>
      </c>
      <c r="P17" s="69">
        <f t="shared" si="4"/>
        <v>-10009.235514325141</v>
      </c>
      <c r="Q17" s="69">
        <f t="shared" si="5"/>
        <v>-3120.347314936218</v>
      </c>
      <c r="R17" s="69">
        <f t="shared" si="6"/>
        <v>-6013.0430045275498</v>
      </c>
      <c r="S17" s="69">
        <f t="shared" si="7"/>
        <v>-8693.6649188002266</v>
      </c>
      <c r="T17" s="69">
        <f t="shared" si="8"/>
        <v>-2892.6956895913318</v>
      </c>
      <c r="U17" s="69">
        <f t="shared" si="9"/>
        <v>-5573.3176038640086</v>
      </c>
      <c r="V17" s="71">
        <f t="shared" si="10"/>
        <v>-2680.6219142726768</v>
      </c>
    </row>
    <row r="18" spans="4:22" x14ac:dyDescent="0.35">
      <c r="D18" s="68">
        <f>'Investment balances'!C20</f>
        <v>17</v>
      </c>
      <c r="E18" s="69">
        <f>'Investment balances'!H20</f>
        <v>43557.783419745108</v>
      </c>
      <c r="F18" s="69">
        <f>'Investment balances'!O20</f>
        <v>42095.963340131144</v>
      </c>
      <c r="G18" s="69">
        <f>'Investment balances'!V20</f>
        <v>38640.824802033181</v>
      </c>
      <c r="H18" s="69">
        <f>'Investment balances'!AC20</f>
        <v>35453.898604254995</v>
      </c>
      <c r="I18" s="69">
        <f>'Investment balances'!AJ20</f>
        <v>32515.569626020417</v>
      </c>
      <c r="J18" s="64"/>
      <c r="K18" s="64"/>
      <c r="L18" s="70">
        <f t="shared" si="0"/>
        <v>17</v>
      </c>
      <c r="M18" s="69">
        <f t="shared" si="1"/>
        <v>-1461.8200796139645</v>
      </c>
      <c r="N18" s="69">
        <f t="shared" si="2"/>
        <v>-4916.9586177119272</v>
      </c>
      <c r="O18" s="69">
        <f t="shared" si="3"/>
        <v>-8103.8848154901134</v>
      </c>
      <c r="P18" s="69">
        <f t="shared" si="4"/>
        <v>-11042.213793724692</v>
      </c>
      <c r="Q18" s="69">
        <f t="shared" si="5"/>
        <v>-3455.1385380979627</v>
      </c>
      <c r="R18" s="69">
        <f t="shared" si="6"/>
        <v>-6642.0647358761489</v>
      </c>
      <c r="S18" s="69">
        <f t="shared" si="7"/>
        <v>-9580.3937141107272</v>
      </c>
      <c r="T18" s="69">
        <f t="shared" si="8"/>
        <v>-3186.9261977781862</v>
      </c>
      <c r="U18" s="69">
        <f t="shared" si="9"/>
        <v>-6125.2551760127644</v>
      </c>
      <c r="V18" s="71">
        <f t="shared" si="10"/>
        <v>-2938.3289782345782</v>
      </c>
    </row>
    <row r="19" spans="4:22" x14ac:dyDescent="0.35">
      <c r="D19" s="68">
        <f>'Investment balances'!C21</f>
        <v>18</v>
      </c>
      <c r="E19" s="69">
        <f>'Investment balances'!H21</f>
        <v>45598.465572960173</v>
      </c>
      <c r="F19" s="69">
        <f>'Investment balances'!O21</f>
        <v>43979.757699602007</v>
      </c>
      <c r="G19" s="69">
        <f>'Investment balances'!V21</f>
        <v>40167.137381713495</v>
      </c>
      <c r="H19" s="69">
        <f>'Investment balances'!AC21</f>
        <v>36668.19463145073</v>
      </c>
      <c r="I19" s="69">
        <f>'Investment balances'!AJ21</f>
        <v>33458.521145175007</v>
      </c>
      <c r="J19" s="64"/>
      <c r="K19" s="64"/>
      <c r="L19" s="70">
        <f t="shared" si="0"/>
        <v>18</v>
      </c>
      <c r="M19" s="69">
        <f t="shared" si="1"/>
        <v>-1618.7078733581657</v>
      </c>
      <c r="N19" s="69">
        <f t="shared" si="2"/>
        <v>-5431.3281912466773</v>
      </c>
      <c r="O19" s="69">
        <f t="shared" si="3"/>
        <v>-8930.2709415094432</v>
      </c>
      <c r="P19" s="69">
        <f t="shared" si="4"/>
        <v>-12139.944427785165</v>
      </c>
      <c r="Q19" s="69">
        <f t="shared" si="5"/>
        <v>-3812.6203178885116</v>
      </c>
      <c r="R19" s="69">
        <f t="shared" si="6"/>
        <v>-7311.5630681512775</v>
      </c>
      <c r="S19" s="69">
        <f t="shared" si="7"/>
        <v>-10521.236554427</v>
      </c>
      <c r="T19" s="69">
        <f t="shared" si="8"/>
        <v>-3498.9427502627659</v>
      </c>
      <c r="U19" s="69">
        <f t="shared" si="9"/>
        <v>-6708.616236538488</v>
      </c>
      <c r="V19" s="71">
        <f t="shared" si="10"/>
        <v>-3209.6734862757221</v>
      </c>
    </row>
    <row r="20" spans="4:22" x14ac:dyDescent="0.35">
      <c r="D20" s="68">
        <f>'Investment balances'!C22</f>
        <v>19</v>
      </c>
      <c r="E20" s="69">
        <f>'Investment balances'!H22</f>
        <v>47734.753685053358</v>
      </c>
      <c r="F20" s="69">
        <f>'Investment balances'!O22</f>
        <v>45947.851856659196</v>
      </c>
      <c r="G20" s="69">
        <f>'Investment balances'!V22</f>
        <v>41753.739308291173</v>
      </c>
      <c r="H20" s="69">
        <f>'Investment balances'!AC22</f>
        <v>37924.080297577915</v>
      </c>
      <c r="I20" s="69">
        <f>'Investment balances'!AJ22</f>
        <v>34428.818258385079</v>
      </c>
      <c r="J20" s="64"/>
      <c r="K20" s="64"/>
      <c r="L20" s="70">
        <f t="shared" si="0"/>
        <v>19</v>
      </c>
      <c r="M20" s="69">
        <f t="shared" si="1"/>
        <v>-1786.9018283941623</v>
      </c>
      <c r="N20" s="69">
        <f t="shared" si="2"/>
        <v>-5981.0143767621848</v>
      </c>
      <c r="O20" s="69">
        <f t="shared" si="3"/>
        <v>-9810.6733874754427</v>
      </c>
      <c r="P20" s="69">
        <f t="shared" si="4"/>
        <v>-13305.935426668279</v>
      </c>
      <c r="Q20" s="69">
        <f t="shared" si="5"/>
        <v>-4194.1125483680225</v>
      </c>
      <c r="R20" s="69">
        <f t="shared" si="6"/>
        <v>-8023.7715590812804</v>
      </c>
      <c r="S20" s="69">
        <f t="shared" si="7"/>
        <v>-11519.033598274116</v>
      </c>
      <c r="T20" s="69">
        <f t="shared" si="8"/>
        <v>-3829.6590107132579</v>
      </c>
      <c r="U20" s="69">
        <f t="shared" si="9"/>
        <v>-7324.9210499060937</v>
      </c>
      <c r="V20" s="71">
        <f t="shared" si="10"/>
        <v>-3495.2620391928358</v>
      </c>
    </row>
    <row r="21" spans="4:22" x14ac:dyDescent="0.35">
      <c r="D21" s="68">
        <f>'Investment balances'!C23</f>
        <v>20</v>
      </c>
      <c r="E21" s="69">
        <f>'Investment balances'!H23</f>
        <v>49971.126895198111</v>
      </c>
      <c r="F21" s="69">
        <f>'Investment balances'!O23</f>
        <v>48004.018227244691</v>
      </c>
      <c r="G21" s="69">
        <f>'Investment balances'!V23</f>
        <v>43403.012010968676</v>
      </c>
      <c r="H21" s="69">
        <f>'Investment balances'!AC23</f>
        <v>39222.980047769961</v>
      </c>
      <c r="I21" s="69">
        <f>'Investment balances'!AJ23</f>
        <v>35427.253987878241</v>
      </c>
      <c r="J21" s="64"/>
      <c r="K21" s="64"/>
      <c r="L21" s="70">
        <f t="shared" si="0"/>
        <v>20</v>
      </c>
      <c r="M21" s="69">
        <f t="shared" si="1"/>
        <v>-1967.1086679534201</v>
      </c>
      <c r="N21" s="69">
        <f t="shared" si="2"/>
        <v>-6568.1148842294351</v>
      </c>
      <c r="O21" s="69">
        <f t="shared" si="3"/>
        <v>-10748.14684742815</v>
      </c>
      <c r="P21" s="69">
        <f t="shared" si="4"/>
        <v>-14543.87290731987</v>
      </c>
      <c r="Q21" s="69">
        <f t="shared" si="5"/>
        <v>-4601.006216276015</v>
      </c>
      <c r="R21" s="69">
        <f t="shared" si="6"/>
        <v>-8781.03817947473</v>
      </c>
      <c r="S21" s="69">
        <f t="shared" si="7"/>
        <v>-12576.76423936645</v>
      </c>
      <c r="T21" s="69">
        <f t="shared" si="8"/>
        <v>-4180.0319631987149</v>
      </c>
      <c r="U21" s="69">
        <f t="shared" si="9"/>
        <v>-7975.758023090435</v>
      </c>
      <c r="V21" s="71">
        <f t="shared" si="10"/>
        <v>-3795.7260598917201</v>
      </c>
    </row>
    <row r="22" spans="4:22" x14ac:dyDescent="0.35">
      <c r="D22" s="68">
        <f>'Investment balances'!C24</f>
        <v>21</v>
      </c>
      <c r="E22" s="69">
        <f>'Investment balances'!H24</f>
        <v>52312.274190238139</v>
      </c>
      <c r="F22" s="69">
        <f>'Investment balances'!O24</f>
        <v>50152.198042913886</v>
      </c>
      <c r="G22" s="69">
        <f>'Investment balances'!V24</f>
        <v>45117.430985401938</v>
      </c>
      <c r="H22" s="69">
        <f>'Investment balances'!AC24</f>
        <v>40566.367114406079</v>
      </c>
      <c r="I22" s="69">
        <f>'Investment balances'!AJ24</f>
        <v>36454.644353526717</v>
      </c>
      <c r="J22" s="64"/>
      <c r="K22" s="64"/>
      <c r="L22" s="70">
        <f t="shared" si="0"/>
        <v>21</v>
      </c>
      <c r="M22" s="69">
        <f t="shared" si="1"/>
        <v>-2160.0761473242528</v>
      </c>
      <c r="N22" s="69">
        <f t="shared" si="2"/>
        <v>-7194.843204836201</v>
      </c>
      <c r="O22" s="69">
        <f t="shared" si="3"/>
        <v>-11745.907075832059</v>
      </c>
      <c r="P22" s="69">
        <f t="shared" si="4"/>
        <v>-15857.629836711421</v>
      </c>
      <c r="Q22" s="69">
        <f t="shared" si="5"/>
        <v>-5034.7670575119482</v>
      </c>
      <c r="R22" s="69">
        <f t="shared" si="6"/>
        <v>-9585.8309285078067</v>
      </c>
      <c r="S22" s="69">
        <f t="shared" si="7"/>
        <v>-13697.553689387169</v>
      </c>
      <c r="T22" s="69">
        <f t="shared" si="8"/>
        <v>-4551.0638709958585</v>
      </c>
      <c r="U22" s="69">
        <f t="shared" si="9"/>
        <v>-8662.7866318752203</v>
      </c>
      <c r="V22" s="71">
        <f t="shared" si="10"/>
        <v>-4111.7227608793619</v>
      </c>
    </row>
    <row r="23" spans="4:22" x14ac:dyDescent="0.35">
      <c r="D23" s="68">
        <f>'Investment balances'!C25</f>
        <v>22</v>
      </c>
      <c r="E23" s="69">
        <f>'Investment balances'!H25</f>
        <v>54763.104236050793</v>
      </c>
      <c r="F23" s="69">
        <f>'Investment balances'!O25</f>
        <v>52396.508905334282</v>
      </c>
      <c r="G23" s="69">
        <f>'Investment balances'!V25</f>
        <v>46899.569509325316</v>
      </c>
      <c r="H23" s="69">
        <f>'Investment balances'!AC25</f>
        <v>41955.765188074489</v>
      </c>
      <c r="I23" s="69">
        <f>'Investment balances'!AJ25</f>
        <v>37511.829039778997</v>
      </c>
      <c r="J23" s="64"/>
      <c r="K23" s="64"/>
      <c r="L23" s="70">
        <f t="shared" si="0"/>
        <v>22</v>
      </c>
      <c r="M23" s="69">
        <f t="shared" si="1"/>
        <v>-2366.5953307165109</v>
      </c>
      <c r="N23" s="69">
        <f t="shared" si="2"/>
        <v>-7863.5347267254765</v>
      </c>
      <c r="O23" s="69">
        <f t="shared" si="3"/>
        <v>-12807.339047976304</v>
      </c>
      <c r="P23" s="69">
        <f t="shared" si="4"/>
        <v>-17251.275196271796</v>
      </c>
      <c r="Q23" s="69">
        <f t="shared" si="5"/>
        <v>-5496.9393960089656</v>
      </c>
      <c r="R23" s="69">
        <f t="shared" si="6"/>
        <v>-10440.743717259793</v>
      </c>
      <c r="S23" s="69">
        <f t="shared" si="7"/>
        <v>-14884.679865555285</v>
      </c>
      <c r="T23" s="69">
        <f t="shared" si="8"/>
        <v>-4943.8043212508273</v>
      </c>
      <c r="U23" s="69">
        <f t="shared" si="9"/>
        <v>-9387.7404695463192</v>
      </c>
      <c r="V23" s="71">
        <f t="shared" si="10"/>
        <v>-4443.9361482954919</v>
      </c>
    </row>
    <row r="24" spans="4:22" x14ac:dyDescent="0.35">
      <c r="D24" s="68">
        <f>'Investment balances'!C26</f>
        <v>23</v>
      </c>
      <c r="E24" s="69">
        <f>'Investment balances'!H26</f>
        <v>57328.755669509766</v>
      </c>
      <c r="F24" s="69">
        <f>'Investment balances'!O26</f>
        <v>54741.252678847995</v>
      </c>
      <c r="G24" s="69">
        <f>'Investment balances'!V26</f>
        <v>48752.102504943665</v>
      </c>
      <c r="H24" s="69">
        <f>'Investment balances'!AC26</f>
        <v>43392.75014576604</v>
      </c>
      <c r="I24" s="69">
        <f>'Investment balances'!AJ26</f>
        <v>38599.672081932586</v>
      </c>
      <c r="J24" s="64"/>
      <c r="K24" s="64"/>
      <c r="L24" s="70">
        <f t="shared" si="0"/>
        <v>23</v>
      </c>
      <c r="M24" s="69">
        <f t="shared" si="1"/>
        <v>-2587.502990661771</v>
      </c>
      <c r="N24" s="69">
        <f t="shared" si="2"/>
        <v>-8576.6531645661016</v>
      </c>
      <c r="O24" s="69">
        <f t="shared" si="3"/>
        <v>-13936.005523743726</v>
      </c>
      <c r="P24" s="69">
        <f t="shared" si="4"/>
        <v>-18729.083587577181</v>
      </c>
      <c r="Q24" s="69">
        <f t="shared" si="5"/>
        <v>-5989.1501739043306</v>
      </c>
      <c r="R24" s="69">
        <f t="shared" si="6"/>
        <v>-11348.502533081955</v>
      </c>
      <c r="S24" s="69">
        <f t="shared" si="7"/>
        <v>-16141.58059691541</v>
      </c>
      <c r="T24" s="69">
        <f t="shared" si="8"/>
        <v>-5359.3523591776247</v>
      </c>
      <c r="U24" s="69">
        <f t="shared" si="9"/>
        <v>-10152.430423011079</v>
      </c>
      <c r="V24" s="71">
        <f t="shared" si="10"/>
        <v>-4793.0780638334545</v>
      </c>
    </row>
    <row r="25" spans="4:22" x14ac:dyDescent="0.35">
      <c r="D25" s="68">
        <f>'Investment balances'!C27</f>
        <v>24</v>
      </c>
      <c r="E25" s="69">
        <f>'Investment balances'!H27</f>
        <v>60014.6078726263</v>
      </c>
      <c r="F25" s="69">
        <f>'Investment balances'!O27</f>
        <v>57190.923736226439</v>
      </c>
      <c r="G25" s="69">
        <f>'Investment balances'!V27</f>
        <v>50677.810553888943</v>
      </c>
      <c r="H25" s="69">
        <f>'Investment balances'!AC27</f>
        <v>44878.951838258523</v>
      </c>
      <c r="I25" s="69">
        <f>'Investment balances'!AJ27</f>
        <v>39719.062572308627</v>
      </c>
      <c r="J25" s="64"/>
      <c r="K25" s="64"/>
      <c r="L25" s="70">
        <f t="shared" si="0"/>
        <v>24</v>
      </c>
      <c r="M25" s="69">
        <f t="shared" si="1"/>
        <v>-2823.684136399861</v>
      </c>
      <c r="N25" s="69">
        <f t="shared" si="2"/>
        <v>-9336.7973187373573</v>
      </c>
      <c r="O25" s="69">
        <f t="shared" si="3"/>
        <v>-15135.656034367777</v>
      </c>
      <c r="P25" s="69">
        <f t="shared" si="4"/>
        <v>-20295.545300317674</v>
      </c>
      <c r="Q25" s="69">
        <f t="shared" si="5"/>
        <v>-6513.1131823374963</v>
      </c>
      <c r="R25" s="69">
        <f t="shared" si="6"/>
        <v>-12311.971897967916</v>
      </c>
      <c r="S25" s="69">
        <f t="shared" si="7"/>
        <v>-17471.861163917813</v>
      </c>
      <c r="T25" s="69">
        <f t="shared" si="8"/>
        <v>-5798.8587156304202</v>
      </c>
      <c r="U25" s="69">
        <f t="shared" si="9"/>
        <v>-10958.747981580316</v>
      </c>
      <c r="V25" s="71">
        <f t="shared" si="10"/>
        <v>-5159.8892659498961</v>
      </c>
    </row>
    <row r="26" spans="4:22" x14ac:dyDescent="0.35">
      <c r="D26" s="68">
        <f>'Investment balances'!C28</f>
        <v>25</v>
      </c>
      <c r="E26" s="69">
        <f>'Investment balances'!H28</f>
        <v>62826.292251458843</v>
      </c>
      <c r="F26" s="69">
        <f>'Investment balances'!O28</f>
        <v>59750.217573422568</v>
      </c>
      <c r="G26" s="69">
        <f>'Investment balances'!V28</f>
        <v>52679.584070767552</v>
      </c>
      <c r="H26" s="69">
        <f>'Investment balances'!AC28</f>
        <v>46416.055938718877</v>
      </c>
      <c r="I26" s="69">
        <f>'Investment balances'!AJ28</f>
        <v>40870.915386905574</v>
      </c>
      <c r="J26" s="64"/>
      <c r="K26" s="64"/>
      <c r="L26" s="70">
        <f t="shared" si="0"/>
        <v>25</v>
      </c>
      <c r="M26" s="69">
        <f t="shared" si="1"/>
        <v>-3076.0746780362751</v>
      </c>
      <c r="N26" s="69">
        <f t="shared" si="2"/>
        <v>-10146.70818069129</v>
      </c>
      <c r="O26" s="69">
        <f t="shared" si="3"/>
        <v>-16410.236312739966</v>
      </c>
      <c r="P26" s="69">
        <f t="shared" si="4"/>
        <v>-21955.376864553269</v>
      </c>
      <c r="Q26" s="69">
        <f t="shared" si="5"/>
        <v>-7070.633502655015</v>
      </c>
      <c r="R26" s="69">
        <f t="shared" si="6"/>
        <v>-13334.161634703691</v>
      </c>
      <c r="S26" s="69">
        <f t="shared" si="7"/>
        <v>-18879.302186516994</v>
      </c>
      <c r="T26" s="69">
        <f t="shared" si="8"/>
        <v>-6263.5281320486756</v>
      </c>
      <c r="U26" s="69">
        <f t="shared" si="9"/>
        <v>-11808.668683861979</v>
      </c>
      <c r="V26" s="71">
        <f t="shared" si="10"/>
        <v>-5545.1405518133033</v>
      </c>
    </row>
    <row r="27" spans="4:22" x14ac:dyDescent="0.35">
      <c r="D27" s="68">
        <f>'Investment balances'!C29</f>
        <v>26</v>
      </c>
      <c r="E27" s="69">
        <f>'Investment balances'!H29</f>
        <v>65769.704043439691</v>
      </c>
      <c r="F27" s="69">
        <f>'Investment balances'!O29</f>
        <v>62424.039809833223</v>
      </c>
      <c r="G27" s="69">
        <f>'Investment balances'!V29</f>
        <v>54760.42764156287</v>
      </c>
      <c r="H27" s="69">
        <f>'Investment balances'!AC29</f>
        <v>48005.805854619997</v>
      </c>
      <c r="I27" s="69">
        <f>'Investment balances'!AJ29</f>
        <v>42056.171933125835</v>
      </c>
      <c r="J27" s="64"/>
      <c r="K27" s="64"/>
      <c r="L27" s="70">
        <f t="shared" si="0"/>
        <v>26</v>
      </c>
      <c r="M27" s="69">
        <f t="shared" si="1"/>
        <v>-3345.6642336064688</v>
      </c>
      <c r="N27" s="69">
        <f t="shared" si="2"/>
        <v>-11009.276401876821</v>
      </c>
      <c r="O27" s="69">
        <f t="shared" si="3"/>
        <v>-17763.898188819694</v>
      </c>
      <c r="P27" s="69">
        <f t="shared" si="4"/>
        <v>-23713.532110313856</v>
      </c>
      <c r="Q27" s="69">
        <f t="shared" si="5"/>
        <v>-7663.6121682703524</v>
      </c>
      <c r="R27" s="69">
        <f t="shared" si="6"/>
        <v>-14418.233955213225</v>
      </c>
      <c r="S27" s="69">
        <f t="shared" si="7"/>
        <v>-20367.867876707387</v>
      </c>
      <c r="T27" s="69">
        <f t="shared" si="8"/>
        <v>-6754.6217869428729</v>
      </c>
      <c r="U27" s="69">
        <f t="shared" si="9"/>
        <v>-12704.255708437035</v>
      </c>
      <c r="V27" s="71">
        <f t="shared" si="10"/>
        <v>-5949.6339214941618</v>
      </c>
    </row>
    <row r="28" spans="4:22" x14ac:dyDescent="0.35">
      <c r="D28" s="68">
        <f>'Investment balances'!C30</f>
        <v>27</v>
      </c>
      <c r="E28" s="69">
        <f>'Investment balances'!H30</f>
        <v>68851.014677874846</v>
      </c>
      <c r="F28" s="69">
        <f>'Investment balances'!O30</f>
        <v>65217.515591323259</v>
      </c>
      <c r="G28" s="69">
        <f>'Investment balances'!V30</f>
        <v>56923.4645334046</v>
      </c>
      <c r="H28" s="69">
        <f>'Investment balances'!AC30</f>
        <v>49650.004705140731</v>
      </c>
      <c r="I28" s="69">
        <f>'Investment balances'!AJ30</f>
        <v>43275.800919186484</v>
      </c>
      <c r="J28" s="64"/>
      <c r="K28" s="64"/>
      <c r="L28" s="70">
        <f t="shared" si="0"/>
        <v>27</v>
      </c>
      <c r="M28" s="69">
        <f t="shared" si="1"/>
        <v>-3633.4990865515865</v>
      </c>
      <c r="N28" s="69">
        <f t="shared" si="2"/>
        <v>-11927.550144470246</v>
      </c>
      <c r="O28" s="69">
        <f t="shared" si="3"/>
        <v>-19201.009972734115</v>
      </c>
      <c r="P28" s="69">
        <f t="shared" si="4"/>
        <v>-25575.213758688362</v>
      </c>
      <c r="Q28" s="69">
        <f t="shared" si="5"/>
        <v>-8294.0510579186594</v>
      </c>
      <c r="R28" s="69">
        <f t="shared" si="6"/>
        <v>-15567.510886182528</v>
      </c>
      <c r="S28" s="69">
        <f t="shared" si="7"/>
        <v>-21941.714672136775</v>
      </c>
      <c r="T28" s="69">
        <f t="shared" si="8"/>
        <v>-7273.459828263869</v>
      </c>
      <c r="U28" s="69">
        <f t="shared" si="9"/>
        <v>-13647.663614218116</v>
      </c>
      <c r="V28" s="71">
        <f t="shared" si="10"/>
        <v>-6374.203785954247</v>
      </c>
    </row>
    <row r="29" spans="4:22" x14ac:dyDescent="0.35">
      <c r="D29" s="68">
        <f>'Investment balances'!C31</f>
        <v>28</v>
      </c>
      <c r="E29" s="69">
        <f>'Investment balances'!H31</f>
        <v>72076.68471553328</v>
      </c>
      <c r="F29" s="69">
        <f>'Investment balances'!O31</f>
        <v>68135.999414034974</v>
      </c>
      <c r="G29" s="69">
        <f>'Investment balances'!V31</f>
        <v>59171.941382474084</v>
      </c>
      <c r="H29" s="69">
        <f>'Investment balances'!AC31</f>
        <v>51350.517366291802</v>
      </c>
      <c r="I29" s="69">
        <f>'Investment balances'!AJ31</f>
        <v>44530.799145842895</v>
      </c>
      <c r="J29" s="64"/>
      <c r="K29" s="64"/>
      <c r="L29" s="70">
        <f t="shared" si="0"/>
        <v>28</v>
      </c>
      <c r="M29" s="69">
        <f t="shared" si="1"/>
        <v>-3940.6853014983062</v>
      </c>
      <c r="N29" s="69">
        <f t="shared" si="2"/>
        <v>-12904.743333059196</v>
      </c>
      <c r="O29" s="69">
        <f t="shared" si="3"/>
        <v>-20726.167349241477</v>
      </c>
      <c r="P29" s="69">
        <f t="shared" si="4"/>
        <v>-27545.885569690385</v>
      </c>
      <c r="Q29" s="69">
        <f t="shared" si="5"/>
        <v>-8964.0580315608895</v>
      </c>
      <c r="R29" s="69">
        <f t="shared" si="6"/>
        <v>-16785.482047743171</v>
      </c>
      <c r="S29" s="69">
        <f t="shared" si="7"/>
        <v>-23605.200268192079</v>
      </c>
      <c r="T29" s="69">
        <f t="shared" si="8"/>
        <v>-7821.4240161822818</v>
      </c>
      <c r="U29" s="69">
        <f t="shared" si="9"/>
        <v>-14641.142236631189</v>
      </c>
      <c r="V29" s="71">
        <f t="shared" si="10"/>
        <v>-6819.7182204489072</v>
      </c>
    </row>
    <row r="30" spans="4:22" x14ac:dyDescent="0.35">
      <c r="D30" s="68">
        <f>'Investment balances'!C32</f>
        <v>29</v>
      </c>
      <c r="E30" s="69">
        <f>'Investment balances'!H32</f>
        <v>75453.477394456015</v>
      </c>
      <c r="F30" s="69">
        <f>'Investment balances'!O32</f>
        <v>71185.085387813044</v>
      </c>
      <c r="G30" s="69">
        <f>'Investment balances'!V32</f>
        <v>61509.233067081805</v>
      </c>
      <c r="H30" s="69">
        <f>'Investment balances'!AC32</f>
        <v>53109.272586087296</v>
      </c>
      <c r="I30" s="69">
        <f>'Investment balances'!AJ32</f>
        <v>45822.192321072333</v>
      </c>
      <c r="J30" s="64"/>
      <c r="K30" s="64"/>
      <c r="L30" s="70">
        <f t="shared" si="0"/>
        <v>29</v>
      </c>
      <c r="M30" s="69">
        <f t="shared" si="1"/>
        <v>-4268.392006642971</v>
      </c>
      <c r="N30" s="69">
        <f t="shared" si="2"/>
        <v>-13944.24432737421</v>
      </c>
      <c r="O30" s="69">
        <f t="shared" si="3"/>
        <v>-22344.204808368719</v>
      </c>
      <c r="P30" s="69">
        <f t="shared" si="4"/>
        <v>-29631.285073383682</v>
      </c>
      <c r="Q30" s="69">
        <f t="shared" si="5"/>
        <v>-9675.8523207312392</v>
      </c>
      <c r="R30" s="69">
        <f t="shared" si="6"/>
        <v>-18075.812801725748</v>
      </c>
      <c r="S30" s="69">
        <f t="shared" si="7"/>
        <v>-25362.893066740711</v>
      </c>
      <c r="T30" s="69">
        <f t="shared" si="8"/>
        <v>-8399.9604809945085</v>
      </c>
      <c r="U30" s="69">
        <f t="shared" si="9"/>
        <v>-15687.040746009472</v>
      </c>
      <c r="V30" s="71">
        <f t="shared" si="10"/>
        <v>-7287.0802650149635</v>
      </c>
    </row>
    <row r="31" spans="4:22" x14ac:dyDescent="0.35">
      <c r="D31" s="68">
        <f>'Investment balances'!C33</f>
        <v>30</v>
      </c>
      <c r="E31" s="69">
        <f>'Investment balances'!H33</f>
        <v>78988.472810386273</v>
      </c>
      <c r="F31" s="69">
        <f>'Investment balances'!O33</f>
        <v>74370.617958917675</v>
      </c>
      <c r="G31" s="69">
        <f>'Investment balances'!V33</f>
        <v>63938.847773231537</v>
      </c>
      <c r="H31" s="69">
        <f>'Investment balances'!AC33</f>
        <v>54928.265172160791</v>
      </c>
      <c r="I31" s="69">
        <f>'Investment balances'!AJ33</f>
        <v>47151.03589838343</v>
      </c>
      <c r="J31" s="64"/>
      <c r="K31" s="64"/>
      <c r="L31" s="70">
        <f t="shared" si="0"/>
        <v>30</v>
      </c>
      <c r="M31" s="69">
        <f t="shared" si="1"/>
        <v>-4617.8548514685972</v>
      </c>
      <c r="N31" s="69">
        <f t="shared" si="2"/>
        <v>-15049.625037154736</v>
      </c>
      <c r="O31" s="69">
        <f t="shared" si="3"/>
        <v>-24060.207638225482</v>
      </c>
      <c r="P31" s="69">
        <f t="shared" si="4"/>
        <v>-31837.436912002842</v>
      </c>
      <c r="Q31" s="69">
        <f t="shared" si="5"/>
        <v>-10431.770185686139</v>
      </c>
      <c r="R31" s="69">
        <f t="shared" si="6"/>
        <v>-19442.352786756885</v>
      </c>
      <c r="S31" s="69">
        <f t="shared" si="7"/>
        <v>-27219.582060534245</v>
      </c>
      <c r="T31" s="69">
        <f t="shared" si="8"/>
        <v>-9010.582601070746</v>
      </c>
      <c r="U31" s="69">
        <f t="shared" si="9"/>
        <v>-16787.811874848107</v>
      </c>
      <c r="V31" s="71">
        <f t="shared" si="10"/>
        <v>-7777.2292737773605</v>
      </c>
    </row>
    <row r="32" spans="4:22" x14ac:dyDescent="0.35">
      <c r="D32" s="68">
        <f>'Investment balances'!C34</f>
        <v>31</v>
      </c>
      <c r="E32" s="69">
        <f>'Investment balances'!H34</f>
        <v>82689.082761552869</v>
      </c>
      <c r="F32" s="69">
        <f>'Investment balances'!O34</f>
        <v>77698.703112579242</v>
      </c>
      <c r="G32" s="69">
        <f>'Investment balances'!V34</f>
        <v>66464.432260274174</v>
      </c>
      <c r="H32" s="69">
        <f>'Investment balances'!AC34</f>
        <v>56809.558254307303</v>
      </c>
      <c r="I32" s="69">
        <f>'Investment balances'!AJ34</f>
        <v>48518.415939436556</v>
      </c>
      <c r="J32" s="64"/>
      <c r="K32" s="64"/>
      <c r="L32" s="70">
        <f t="shared" si="0"/>
        <v>31</v>
      </c>
      <c r="M32" s="69">
        <f t="shared" si="1"/>
        <v>-4990.3796489736269</v>
      </c>
      <c r="N32" s="69">
        <f t="shared" si="2"/>
        <v>-16224.650501278695</v>
      </c>
      <c r="O32" s="69">
        <f t="shared" si="3"/>
        <v>-25879.524507245565</v>
      </c>
      <c r="P32" s="69">
        <f t="shared" si="4"/>
        <v>-34170.666822116313</v>
      </c>
      <c r="Q32" s="69">
        <f t="shared" si="5"/>
        <v>-11234.270852305068</v>
      </c>
      <c r="R32" s="69">
        <f t="shared" si="6"/>
        <v>-20889.144858271939</v>
      </c>
      <c r="S32" s="69">
        <f t="shared" si="7"/>
        <v>-29180.287173142686</v>
      </c>
      <c r="T32" s="69">
        <f t="shared" si="8"/>
        <v>-9654.8740059668708</v>
      </c>
      <c r="U32" s="69">
        <f t="shared" si="9"/>
        <v>-17946.016320837618</v>
      </c>
      <c r="V32" s="71">
        <f t="shared" si="10"/>
        <v>-8291.1423148707472</v>
      </c>
    </row>
    <row r="33" spans="4:22" x14ac:dyDescent="0.35">
      <c r="D33" s="68">
        <f>'Investment balances'!C35</f>
        <v>32</v>
      </c>
      <c r="E33" s="69">
        <f>'Investment balances'!H35</f>
        <v>86563.066288931615</v>
      </c>
      <c r="F33" s="69">
        <f>'Investment balances'!O35</f>
        <v>81175.720076867161</v>
      </c>
      <c r="G33" s="69">
        <f>'Investment balances'!V35</f>
        <v>69089.777334554994</v>
      </c>
      <c r="H33" s="69">
        <f>'Investment balances'!AC35</f>
        <v>58755.285624517332</v>
      </c>
      <c r="I33" s="69">
        <f>'Investment balances'!AJ35</f>
        <v>49925.450001680219</v>
      </c>
      <c r="J33" s="64"/>
      <c r="K33" s="64"/>
      <c r="L33" s="70">
        <f t="shared" si="0"/>
        <v>32</v>
      </c>
      <c r="M33" s="69">
        <f t="shared" si="1"/>
        <v>-5387.3462120644544</v>
      </c>
      <c r="N33" s="69">
        <f t="shared" si="2"/>
        <v>-17473.288954376621</v>
      </c>
      <c r="O33" s="69">
        <f t="shared" si="3"/>
        <v>-27807.780664414284</v>
      </c>
      <c r="P33" s="69">
        <f t="shared" si="4"/>
        <v>-36637.616287251396</v>
      </c>
      <c r="Q33" s="69">
        <f t="shared" si="5"/>
        <v>-12085.942742312167</v>
      </c>
      <c r="R33" s="69">
        <f t="shared" si="6"/>
        <v>-22420.434452349829</v>
      </c>
      <c r="S33" s="69">
        <f t="shared" si="7"/>
        <v>-31250.270075186942</v>
      </c>
      <c r="T33" s="69">
        <f t="shared" si="8"/>
        <v>-10334.491710037662</v>
      </c>
      <c r="U33" s="69">
        <f t="shared" si="9"/>
        <v>-19164.327332874775</v>
      </c>
      <c r="V33" s="71">
        <f t="shared" si="10"/>
        <v>-8829.8356228371122</v>
      </c>
    </row>
    <row r="34" spans="4:22" x14ac:dyDescent="0.35">
      <c r="D34" s="68">
        <f>'Investment balances'!C36</f>
        <v>33</v>
      </c>
      <c r="E34" s="69">
        <f>'Investment balances'!H36</f>
        <v>90618.545944568061</v>
      </c>
      <c r="F34" s="69">
        <f>'Investment balances'!O36</f>
        <v>84808.333550306954</v>
      </c>
      <c r="G34" s="69">
        <f>'Investment balances'!V36</f>
        <v>71818.823539269913</v>
      </c>
      <c r="H34" s="69">
        <f>'Investment balances'!AC36</f>
        <v>60767.654157157049</v>
      </c>
      <c r="I34" s="69">
        <f>'Investment balances'!AJ36</f>
        <v>51373.288051728945</v>
      </c>
      <c r="J34" s="64"/>
      <c r="K34" s="64"/>
      <c r="L34" s="70">
        <f t="shared" si="0"/>
        <v>33</v>
      </c>
      <c r="M34" s="69">
        <f t="shared" si="1"/>
        <v>-5810.212394261107</v>
      </c>
      <c r="N34" s="69">
        <f t="shared" si="2"/>
        <v>-18799.722405298147</v>
      </c>
      <c r="O34" s="69">
        <f t="shared" si="3"/>
        <v>-29850.891787411012</v>
      </c>
      <c r="P34" s="69">
        <f t="shared" si="4"/>
        <v>-39245.257892839116</v>
      </c>
      <c r="Q34" s="69">
        <f t="shared" si="5"/>
        <v>-12989.51001103704</v>
      </c>
      <c r="R34" s="69">
        <f t="shared" si="6"/>
        <v>-24040.679393149905</v>
      </c>
      <c r="S34" s="69">
        <f t="shared" si="7"/>
        <v>-33435.045498578009</v>
      </c>
      <c r="T34" s="69">
        <f t="shared" si="8"/>
        <v>-11051.169382112865</v>
      </c>
      <c r="U34" s="69">
        <f t="shared" si="9"/>
        <v>-20445.535487540968</v>
      </c>
      <c r="V34" s="71">
        <f t="shared" si="10"/>
        <v>-9394.3661054281038</v>
      </c>
    </row>
    <row r="35" spans="4:22" x14ac:dyDescent="0.35">
      <c r="D35" s="68">
        <f>'Investment balances'!C37</f>
        <v>34</v>
      </c>
      <c r="E35" s="69">
        <f>'Investment balances'!H37</f>
        <v>94864.024822071064</v>
      </c>
      <c r="F35" s="69">
        <f>'Investment balances'!O37</f>
        <v>88603.506476683193</v>
      </c>
      <c r="G35" s="69">
        <f>'Investment balances'!V37</f>
        <v>74655.667069071089</v>
      </c>
      <c r="H35" s="69">
        <f>'Investment balances'!AC37</f>
        <v>62848.946312039683</v>
      </c>
      <c r="I35" s="69">
        <f>'Investment balances'!AJ37</f>
        <v>52863.11340522908</v>
      </c>
      <c r="J35" s="64"/>
      <c r="K35" s="64"/>
      <c r="L35" s="70">
        <f t="shared" si="0"/>
        <v>34</v>
      </c>
      <c r="M35" s="69">
        <f t="shared" si="1"/>
        <v>-6260.5183453878708</v>
      </c>
      <c r="N35" s="69">
        <f t="shared" si="2"/>
        <v>-20208.357752999975</v>
      </c>
      <c r="O35" s="69">
        <f t="shared" si="3"/>
        <v>-32015.078510031381</v>
      </c>
      <c r="P35" s="69">
        <f t="shared" si="4"/>
        <v>-42000.911416841984</v>
      </c>
      <c r="Q35" s="69">
        <f t="shared" si="5"/>
        <v>-13947.839407612104</v>
      </c>
      <c r="R35" s="69">
        <f t="shared" si="6"/>
        <v>-25754.56016464351</v>
      </c>
      <c r="S35" s="69">
        <f t="shared" si="7"/>
        <v>-35740.393071454113</v>
      </c>
      <c r="T35" s="69">
        <f t="shared" si="8"/>
        <v>-11806.720757031406</v>
      </c>
      <c r="U35" s="69">
        <f t="shared" si="9"/>
        <v>-21792.553663842009</v>
      </c>
      <c r="V35" s="71">
        <f t="shared" si="10"/>
        <v>-9985.8329068106032</v>
      </c>
    </row>
    <row r="36" spans="4:22" x14ac:dyDescent="0.35">
      <c r="D36" s="68">
        <f>'Investment balances'!C38</f>
        <v>35</v>
      </c>
      <c r="E36" s="69">
        <f>'Investment balances'!H38</f>
        <v>99308.404384985086</v>
      </c>
      <c r="F36" s="69">
        <f>'Investment balances'!O38</f>
        <v>92568.513391514774</v>
      </c>
      <c r="G36" s="69">
        <f>'Investment balances'!V38</f>
        <v>77604.565918299399</v>
      </c>
      <c r="H36" s="69">
        <f>'Investment balances'!AC38</f>
        <v>65001.522723227041</v>
      </c>
      <c r="I36" s="69">
        <f>'Investment balances'!AJ38</f>
        <v>54396.143693980724</v>
      </c>
      <c r="J36" s="64"/>
      <c r="K36" s="64"/>
      <c r="L36" s="70">
        <f t="shared" si="0"/>
        <v>35</v>
      </c>
      <c r="M36" s="69">
        <f t="shared" si="1"/>
        <v>-6739.8909934703115</v>
      </c>
      <c r="N36" s="69">
        <f t="shared" si="2"/>
        <v>-21703.838466685687</v>
      </c>
      <c r="O36" s="69">
        <f t="shared" si="3"/>
        <v>-34306.881661758045</v>
      </c>
      <c r="P36" s="69">
        <f t="shared" si="4"/>
        <v>-44912.260691004361</v>
      </c>
      <c r="Q36" s="69">
        <f t="shared" si="5"/>
        <v>-14963.947473215376</v>
      </c>
      <c r="R36" s="69">
        <f t="shared" si="6"/>
        <v>-27566.990668287734</v>
      </c>
      <c r="S36" s="69">
        <f t="shared" si="7"/>
        <v>-38172.36969753405</v>
      </c>
      <c r="T36" s="69">
        <f t="shared" si="8"/>
        <v>-12603.043195072358</v>
      </c>
      <c r="U36" s="69">
        <f t="shared" si="9"/>
        <v>-23208.422224318674</v>
      </c>
      <c r="V36" s="71">
        <f t="shared" si="10"/>
        <v>-10605.379029246316</v>
      </c>
    </row>
    <row r="37" spans="4:22" x14ac:dyDescent="0.35">
      <c r="D37" s="68">
        <f>'Investment balances'!C39</f>
        <v>36</v>
      </c>
      <c r="E37" s="69">
        <f>'Investment balances'!H39</f>
        <v>103961.00313042164</v>
      </c>
      <c r="F37" s="69">
        <f>'Investment balances'!O39</f>
        <v>96710.954365785059</v>
      </c>
      <c r="G37" s="69">
        <f>'Investment balances'!V39</f>
        <v>80669.946272072222</v>
      </c>
      <c r="H37" s="69">
        <f>'Investment balances'!AC39</f>
        <v>67227.824876497572</v>
      </c>
      <c r="I37" s="69">
        <f>'Investment balances'!AJ39</f>
        <v>55973.631861106165</v>
      </c>
      <c r="J37" s="64"/>
      <c r="K37" s="64"/>
      <c r="L37" s="70">
        <f t="shared" si="0"/>
        <v>36</v>
      </c>
      <c r="M37" s="69">
        <f t="shared" si="1"/>
        <v>-7250.04876463658</v>
      </c>
      <c r="N37" s="69">
        <f t="shared" si="2"/>
        <v>-23291.056858349417</v>
      </c>
      <c r="O37" s="69">
        <f t="shared" si="3"/>
        <v>-36733.178253924067</v>
      </c>
      <c r="P37" s="69">
        <f t="shared" si="4"/>
        <v>-47987.371269315474</v>
      </c>
      <c r="Q37" s="69">
        <f t="shared" si="5"/>
        <v>-16041.008093712837</v>
      </c>
      <c r="R37" s="69">
        <f t="shared" si="6"/>
        <v>-29483.129489287487</v>
      </c>
      <c r="S37" s="69">
        <f t="shared" si="7"/>
        <v>-40737.322504678894</v>
      </c>
      <c r="T37" s="69">
        <f t="shared" si="8"/>
        <v>-13442.12139557465</v>
      </c>
      <c r="U37" s="69">
        <f t="shared" si="9"/>
        <v>-24696.314410966057</v>
      </c>
      <c r="V37" s="71">
        <f t="shared" si="10"/>
        <v>-11254.193015391407</v>
      </c>
    </row>
    <row r="38" spans="4:22" x14ac:dyDescent="0.35">
      <c r="D38" s="68">
        <f>'Investment balances'!C40</f>
        <v>37</v>
      </c>
      <c r="E38" s="69">
        <f>'Investment balances'!H40</f>
        <v>108831.57612708189</v>
      </c>
      <c r="F38" s="69">
        <f>'Investment balances'!O40</f>
        <v>101038.76957365393</v>
      </c>
      <c r="G38" s="69">
        <f>'Investment balances'!V40</f>
        <v>83856.409149819083</v>
      </c>
      <c r="H38" s="69">
        <f>'Investment balances'!AC40</f>
        <v>69530.377878517626</v>
      </c>
      <c r="I38" s="69">
        <f>'Investment balances'!AJ40</f>
        <v>57596.867185078241</v>
      </c>
      <c r="J38" s="64"/>
      <c r="K38" s="64"/>
      <c r="L38" s="70">
        <f t="shared" si="0"/>
        <v>37</v>
      </c>
      <c r="M38" s="69">
        <f t="shared" si="1"/>
        <v>-7792.8065534279594</v>
      </c>
      <c r="N38" s="69">
        <f t="shared" si="2"/>
        <v>-24975.166977262808</v>
      </c>
      <c r="O38" s="69">
        <f t="shared" si="3"/>
        <v>-39301.198248564266</v>
      </c>
      <c r="P38" s="69">
        <f t="shared" si="4"/>
        <v>-51234.70894200365</v>
      </c>
      <c r="Q38" s="69">
        <f t="shared" si="5"/>
        <v>-17182.360423834849</v>
      </c>
      <c r="R38" s="69">
        <f t="shared" si="6"/>
        <v>-31508.391695136306</v>
      </c>
      <c r="S38" s="69">
        <f t="shared" si="7"/>
        <v>-43441.902388575691</v>
      </c>
      <c r="T38" s="69">
        <f t="shared" si="8"/>
        <v>-14326.031271301457</v>
      </c>
      <c r="U38" s="69">
        <f t="shared" si="9"/>
        <v>-26259.541964740842</v>
      </c>
      <c r="V38" s="71">
        <f t="shared" si="10"/>
        <v>-11933.510693439384</v>
      </c>
    </row>
    <row r="39" spans="4:22" x14ac:dyDescent="0.35">
      <c r="D39" s="68">
        <f>'Investment balances'!C41</f>
        <v>38</v>
      </c>
      <c r="E39" s="69">
        <f>'Investment balances'!H41</f>
        <v>113930.33546863568</v>
      </c>
      <c r="F39" s="69">
        <f>'Investment balances'!O41</f>
        <v>105560.25451207494</v>
      </c>
      <c r="G39" s="69">
        <f>'Investment balances'!V41</f>
        <v>87168.737311236939</v>
      </c>
      <c r="H39" s="69">
        <f>'Investment balances'!AC41</f>
        <v>71911.793320856857</v>
      </c>
      <c r="I39" s="69">
        <f>'Investment balances'!AJ41</f>
        <v>59267.17633344551</v>
      </c>
      <c r="J39" s="64"/>
      <c r="K39" s="64"/>
      <c r="L39" s="70">
        <f t="shared" si="0"/>
        <v>38</v>
      </c>
      <c r="M39" s="69">
        <f t="shared" si="1"/>
        <v>-8370.0809565607342</v>
      </c>
      <c r="N39" s="69">
        <f t="shared" si="2"/>
        <v>-26761.598157398737</v>
      </c>
      <c r="O39" s="69">
        <f t="shared" si="3"/>
        <v>-42018.542147778819</v>
      </c>
      <c r="P39" s="69">
        <f t="shared" si="4"/>
        <v>-54663.159135190166</v>
      </c>
      <c r="Q39" s="69">
        <f t="shared" si="5"/>
        <v>-18391.517200838003</v>
      </c>
      <c r="R39" s="69">
        <f t="shared" si="6"/>
        <v>-33648.461191218084</v>
      </c>
      <c r="S39" s="69">
        <f t="shared" si="7"/>
        <v>-46293.078178629432</v>
      </c>
      <c r="T39" s="69">
        <f t="shared" si="8"/>
        <v>-15256.943990380081</v>
      </c>
      <c r="U39" s="69">
        <f t="shared" si="9"/>
        <v>-27901.560977791429</v>
      </c>
      <c r="V39" s="71">
        <f t="shared" si="10"/>
        <v>-12644.616987411348</v>
      </c>
    </row>
    <row r="40" spans="4:22" x14ac:dyDescent="0.35">
      <c r="D40" s="68">
        <f>'Investment balances'!C42</f>
        <v>39</v>
      </c>
      <c r="E40" s="69">
        <f>'Investment balances'!H42</f>
        <v>119267.97168534125</v>
      </c>
      <c r="F40" s="69">
        <f>'Investment balances'!O42</f>
        <v>110284.07590149029</v>
      </c>
      <c r="G40" s="69">
        <f>'Investment balances'!V42</f>
        <v>90611.902435030803</v>
      </c>
      <c r="H40" s="69">
        <f>'Investment balances'!AC42</f>
        <v>74374.772242096209</v>
      </c>
      <c r="I40" s="69">
        <f>'Investment balances'!AJ42</f>
        <v>60985.924447115431</v>
      </c>
      <c r="J40" s="64"/>
      <c r="K40" s="64"/>
      <c r="L40" s="70">
        <f t="shared" si="0"/>
        <v>39</v>
      </c>
      <c r="M40" s="69">
        <f t="shared" si="1"/>
        <v>-8983.8957838509668</v>
      </c>
      <c r="N40" s="69">
        <f t="shared" si="2"/>
        <v>-28656.069250310451</v>
      </c>
      <c r="O40" s="69">
        <f t="shared" si="3"/>
        <v>-44893.199443245045</v>
      </c>
      <c r="P40" s="69">
        <f t="shared" si="4"/>
        <v>-58282.047238225823</v>
      </c>
      <c r="Q40" s="69">
        <f t="shared" si="5"/>
        <v>-19672.173466459484</v>
      </c>
      <c r="R40" s="69">
        <f t="shared" si="6"/>
        <v>-35909.303659394078</v>
      </c>
      <c r="S40" s="69">
        <f t="shared" si="7"/>
        <v>-49298.151454374856</v>
      </c>
      <c r="T40" s="69">
        <f t="shared" si="8"/>
        <v>-16237.130192934594</v>
      </c>
      <c r="U40" s="69">
        <f t="shared" si="9"/>
        <v>-29625.977987915372</v>
      </c>
      <c r="V40" s="71">
        <f t="shared" si="10"/>
        <v>-13388.847794980778</v>
      </c>
    </row>
    <row r="41" spans="4:22" ht="15" thickBot="1" x14ac:dyDescent="0.4">
      <c r="D41" s="68">
        <f>'Investment balances'!C43</f>
        <v>40</v>
      </c>
      <c r="E41" s="69">
        <f>'Investment balances'!H43</f>
        <v>124855.6761587995</v>
      </c>
      <c r="F41" s="69">
        <f>'Investment balances'!O43</f>
        <v>115219.28829808197</v>
      </c>
      <c r="G41" s="69">
        <f>'Investment balances'!V43</f>
        <v>94191.072581214525</v>
      </c>
      <c r="H41" s="69">
        <f>'Investment balances'!AC43</f>
        <v>76922.108191388004</v>
      </c>
      <c r="I41" s="69">
        <f>'Investment balances'!AJ43</f>
        <v>62754.516256081777</v>
      </c>
      <c r="J41" s="64"/>
      <c r="K41" s="64"/>
      <c r="L41" s="72">
        <f t="shared" si="0"/>
        <v>40</v>
      </c>
      <c r="M41" s="73">
        <f t="shared" si="1"/>
        <v>-9636.3878607175284</v>
      </c>
      <c r="N41" s="73">
        <f t="shared" si="2"/>
        <v>-30664.603577584974</v>
      </c>
      <c r="O41" s="73">
        <f t="shared" si="3"/>
        <v>-47933.567967411494</v>
      </c>
      <c r="P41" s="73">
        <f t="shared" si="4"/>
        <v>-62101.159902717722</v>
      </c>
      <c r="Q41" s="73">
        <f t="shared" si="5"/>
        <v>-21028.215716867446</v>
      </c>
      <c r="R41" s="73">
        <f t="shared" si="6"/>
        <v>-38297.180106693966</v>
      </c>
      <c r="S41" s="73">
        <f t="shared" si="7"/>
        <v>-52464.772042000193</v>
      </c>
      <c r="T41" s="73">
        <f t="shared" si="8"/>
        <v>-17268.96438982652</v>
      </c>
      <c r="U41" s="73">
        <f t="shared" si="9"/>
        <v>-31436.556325132748</v>
      </c>
      <c r="V41" s="74">
        <f t="shared" si="10"/>
        <v>-14167.591935306227</v>
      </c>
    </row>
    <row r="42" spans="4:22" x14ac:dyDescent="0.35">
      <c r="D42" s="64"/>
      <c r="E42" s="82" t="s">
        <v>33</v>
      </c>
      <c r="F42" s="82"/>
      <c r="G42" s="82"/>
      <c r="H42" s="82"/>
      <c r="I42" s="82"/>
      <c r="J42" s="64"/>
      <c r="K42" s="64"/>
      <c r="L42" s="64"/>
      <c r="M42" s="81" t="s">
        <v>32</v>
      </c>
      <c r="N42" s="81"/>
      <c r="O42" s="81"/>
      <c r="P42" s="81"/>
      <c r="Q42" s="81"/>
      <c r="R42" s="81"/>
      <c r="S42" s="81"/>
      <c r="T42" s="81"/>
      <c r="U42" s="81"/>
      <c r="V42" s="81"/>
    </row>
  </sheetData>
  <sheetProtection algorithmName="SHA-512" hashValue="87AAVMjzwqNZNRLrPYktJCAP1qAGfLJtOu5OOq2nDfryDrvNCJJoffabhxl4nqWskHfG0ppw6tyc8yqpMBONdw==" saltValue="00Skbky+MQhUxwzzg2pnaA==" spinCount="100000" sheet="1" objects="1" scenarios="1"/>
  <mergeCells count="2">
    <mergeCell ref="M42:V42"/>
    <mergeCell ref="E42:I4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Difference in fees</vt:lpstr>
      <vt:lpstr>Investment balances</vt:lpstr>
      <vt:lpstr>Summary of differences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Carr</dc:creator>
  <cp:lastModifiedBy>Nick Carr</cp:lastModifiedBy>
  <dcterms:created xsi:type="dcterms:W3CDTF">2024-04-06T00:08:33Z</dcterms:created>
  <dcterms:modified xsi:type="dcterms:W3CDTF">2024-04-08T23:23:04Z</dcterms:modified>
</cp:coreProperties>
</file>