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12" documentId="8_{EA312786-9676-6143-97A2-CE01C6D1460B}" xr6:coauthVersionLast="47" xr6:coauthVersionMax="47" xr10:uidLastSave="{09737A51-FFD9-450F-9622-1A500C3DA56E}"/>
  <bookViews>
    <workbookView xWindow="3900" yWindow="3900" windowWidth="28800" windowHeight="15370" xr2:uid="{B52F9B61-2DA3-4845-B504-2D7D39275E27}"/>
  </bookViews>
  <sheets>
    <sheet name="Enter loan data" sheetId="8" r:id="rId1"/>
    <sheet name="Results summary" sheetId="1" r:id="rId2"/>
    <sheet name="In depth results" sheetId="9" r:id="rId3"/>
    <sheet name="With extra repayments workings" sheetId="2" r:id="rId4"/>
    <sheet name="No extra repayments workings" sheetId="3" r:id="rId5"/>
    <sheet name="No snowball workings" sheetId="4" r:id="rId6"/>
  </sheets>
  <definedNames>
    <definedName name="Order">'Enter loan data'!$C$11:$J$17</definedName>
    <definedName name="Sort">'Enter loan data'!$A$50:$G$56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1" i="8" l="1"/>
  <c r="G52" i="8"/>
  <c r="G53" i="8"/>
  <c r="G54" i="8"/>
  <c r="G55" i="8"/>
  <c r="G56" i="8"/>
  <c r="G50" i="8"/>
  <c r="F51" i="8"/>
  <c r="F52" i="8"/>
  <c r="F53" i="8"/>
  <c r="F54" i="8"/>
  <c r="F55" i="8"/>
  <c r="F56" i="8"/>
  <c r="F50" i="8"/>
  <c r="E56" i="8"/>
  <c r="E55" i="8"/>
  <c r="E54" i="8"/>
  <c r="E53" i="8"/>
  <c r="E52" i="8"/>
  <c r="E51" i="8"/>
  <c r="E50" i="8"/>
  <c r="D51" i="8" l="1"/>
  <c r="D52" i="8"/>
  <c r="D53" i="8"/>
  <c r="D56" i="8"/>
  <c r="D55" i="8"/>
  <c r="D54" i="8"/>
  <c r="D50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AA66" i="8"/>
  <c r="AB66" i="8"/>
  <c r="AC66" i="8"/>
  <c r="AD66" i="8"/>
  <c r="AE66" i="8"/>
  <c r="AF66" i="8"/>
  <c r="AG66" i="8"/>
  <c r="AH66" i="8"/>
  <c r="AI66" i="8"/>
  <c r="AJ66" i="8"/>
  <c r="AK66" i="8"/>
  <c r="AL66" i="8"/>
  <c r="AM66" i="8"/>
  <c r="AN66" i="8"/>
  <c r="AO66" i="8"/>
  <c r="AP66" i="8"/>
  <c r="AQ66" i="8"/>
  <c r="AR66" i="8"/>
  <c r="AS66" i="8"/>
  <c r="AT66" i="8"/>
  <c r="AU66" i="8"/>
  <c r="AV66" i="8"/>
  <c r="AW66" i="8"/>
  <c r="AX66" i="8"/>
  <c r="AY66" i="8"/>
  <c r="AZ66" i="8"/>
  <c r="BA66" i="8"/>
  <c r="BB66" i="8"/>
  <c r="BC66" i="8"/>
  <c r="BD66" i="8"/>
  <c r="BE66" i="8"/>
  <c r="BF66" i="8"/>
  <c r="BG66" i="8"/>
  <c r="BH66" i="8"/>
  <c r="BI66" i="8"/>
  <c r="BJ66" i="8"/>
  <c r="BK66" i="8"/>
  <c r="BL66" i="8"/>
  <c r="BM66" i="8"/>
  <c r="BN66" i="8"/>
  <c r="BO66" i="8"/>
  <c r="BP66" i="8"/>
  <c r="BQ66" i="8"/>
  <c r="BR66" i="8"/>
  <c r="BS66" i="8"/>
  <c r="BT66" i="8"/>
  <c r="BU66" i="8"/>
  <c r="BV66" i="8"/>
  <c r="BW66" i="8"/>
  <c r="BX66" i="8"/>
  <c r="BY66" i="8"/>
  <c r="BZ66" i="8"/>
  <c r="CA66" i="8"/>
  <c r="CB66" i="8"/>
  <c r="CC66" i="8"/>
  <c r="CD66" i="8"/>
  <c r="CE66" i="8"/>
  <c r="CF66" i="8"/>
  <c r="CG66" i="8"/>
  <c r="CH66" i="8"/>
  <c r="CI66" i="8"/>
  <c r="CJ66" i="8"/>
  <c r="CK66" i="8"/>
  <c r="CL66" i="8"/>
  <c r="CM66" i="8"/>
  <c r="CN66" i="8"/>
  <c r="CO66" i="8"/>
  <c r="CP66" i="8"/>
  <c r="CQ66" i="8"/>
  <c r="CR66" i="8"/>
  <c r="CS66" i="8"/>
  <c r="CT66" i="8"/>
  <c r="CU66" i="8"/>
  <c r="CV66" i="8"/>
  <c r="CW66" i="8"/>
  <c r="CX66" i="8"/>
  <c r="CY66" i="8"/>
  <c r="CZ66" i="8"/>
  <c r="DA66" i="8"/>
  <c r="DB66" i="8"/>
  <c r="DC66" i="8"/>
  <c r="DD66" i="8"/>
  <c r="DE66" i="8"/>
  <c r="DF66" i="8"/>
  <c r="DG66" i="8"/>
  <c r="DH66" i="8"/>
  <c r="DI66" i="8"/>
  <c r="DJ66" i="8"/>
  <c r="DK66" i="8"/>
  <c r="DL66" i="8"/>
  <c r="DM66" i="8"/>
  <c r="DN66" i="8"/>
  <c r="DO66" i="8"/>
  <c r="DP66" i="8"/>
  <c r="DQ66" i="8"/>
  <c r="DR66" i="8"/>
  <c r="DS66" i="8"/>
  <c r="DT66" i="8"/>
  <c r="DU66" i="8"/>
  <c r="DV66" i="8"/>
  <c r="DW66" i="8"/>
  <c r="DX66" i="8"/>
  <c r="DY66" i="8"/>
  <c r="DZ66" i="8"/>
  <c r="EA66" i="8"/>
  <c r="EB66" i="8"/>
  <c r="EC66" i="8"/>
  <c r="ED66" i="8"/>
  <c r="EE66" i="8"/>
  <c r="EF66" i="8"/>
  <c r="EG66" i="8"/>
  <c r="E67" i="8"/>
  <c r="A69" i="8"/>
  <c r="D66" i="8" s="1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AB69" i="8"/>
  <c r="AC69" i="8"/>
  <c r="AD69" i="8"/>
  <c r="AE69" i="8"/>
  <c r="AF69" i="8"/>
  <c r="AG69" i="8"/>
  <c r="AH69" i="8"/>
  <c r="AI69" i="8"/>
  <c r="AJ69" i="8"/>
  <c r="AK69" i="8"/>
  <c r="AL69" i="8"/>
  <c r="AM69" i="8"/>
  <c r="AN69" i="8"/>
  <c r="AO69" i="8"/>
  <c r="AP69" i="8"/>
  <c r="AQ69" i="8"/>
  <c r="AR69" i="8"/>
  <c r="AS69" i="8"/>
  <c r="AT69" i="8"/>
  <c r="AU69" i="8"/>
  <c r="AV69" i="8"/>
  <c r="AW69" i="8"/>
  <c r="AX69" i="8"/>
  <c r="AY69" i="8"/>
  <c r="AZ69" i="8"/>
  <c r="BA69" i="8"/>
  <c r="BB69" i="8"/>
  <c r="BC69" i="8"/>
  <c r="BD69" i="8"/>
  <c r="BE69" i="8"/>
  <c r="BF69" i="8"/>
  <c r="BG69" i="8"/>
  <c r="BH69" i="8"/>
  <c r="BI69" i="8"/>
  <c r="BJ69" i="8"/>
  <c r="BK69" i="8"/>
  <c r="BL69" i="8"/>
  <c r="BM69" i="8"/>
  <c r="BN69" i="8"/>
  <c r="BO69" i="8"/>
  <c r="BP69" i="8"/>
  <c r="BQ69" i="8"/>
  <c r="BR69" i="8"/>
  <c r="BS69" i="8"/>
  <c r="BT69" i="8"/>
  <c r="BU69" i="8"/>
  <c r="BV69" i="8"/>
  <c r="BW69" i="8"/>
  <c r="BX69" i="8"/>
  <c r="BY69" i="8"/>
  <c r="BZ69" i="8"/>
  <c r="CA69" i="8"/>
  <c r="CB69" i="8"/>
  <c r="CC69" i="8"/>
  <c r="CD69" i="8"/>
  <c r="CE69" i="8"/>
  <c r="CF69" i="8"/>
  <c r="CG69" i="8"/>
  <c r="CH69" i="8"/>
  <c r="CI69" i="8"/>
  <c r="CJ69" i="8"/>
  <c r="CK69" i="8"/>
  <c r="CL69" i="8"/>
  <c r="CM69" i="8"/>
  <c r="CN69" i="8"/>
  <c r="CO69" i="8"/>
  <c r="CP69" i="8"/>
  <c r="CQ69" i="8"/>
  <c r="CR69" i="8"/>
  <c r="CS69" i="8"/>
  <c r="CT69" i="8"/>
  <c r="CU69" i="8"/>
  <c r="CV69" i="8"/>
  <c r="CW69" i="8"/>
  <c r="CX69" i="8"/>
  <c r="CY69" i="8"/>
  <c r="CZ69" i="8"/>
  <c r="DA69" i="8"/>
  <c r="DB69" i="8"/>
  <c r="DC69" i="8"/>
  <c r="DD69" i="8"/>
  <c r="DE69" i="8"/>
  <c r="DF69" i="8"/>
  <c r="DG69" i="8"/>
  <c r="DH69" i="8"/>
  <c r="DI69" i="8"/>
  <c r="DJ69" i="8"/>
  <c r="DK69" i="8"/>
  <c r="DL69" i="8"/>
  <c r="DM69" i="8"/>
  <c r="DN69" i="8"/>
  <c r="DO69" i="8"/>
  <c r="DP69" i="8"/>
  <c r="DQ69" i="8"/>
  <c r="DR69" i="8"/>
  <c r="DS69" i="8"/>
  <c r="DT69" i="8"/>
  <c r="DU69" i="8"/>
  <c r="DV69" i="8"/>
  <c r="DW69" i="8"/>
  <c r="DX69" i="8"/>
  <c r="DY69" i="8"/>
  <c r="DZ69" i="8"/>
  <c r="EA69" i="8"/>
  <c r="EB69" i="8"/>
  <c r="EC69" i="8"/>
  <c r="ED69" i="8"/>
  <c r="EE69" i="8"/>
  <c r="EF69" i="8"/>
  <c r="EG69" i="8"/>
  <c r="A70" i="8"/>
  <c r="D74" i="8" s="1"/>
  <c r="A71" i="8"/>
  <c r="D82" i="8" s="1"/>
  <c r="A72" i="8"/>
  <c r="D90" i="8" s="1"/>
  <c r="A73" i="8"/>
  <c r="D98" i="8" s="1"/>
  <c r="A74" i="8"/>
  <c r="D106" i="8" s="1"/>
  <c r="A75" i="8"/>
  <c r="D114" i="8" s="1"/>
  <c r="E75" i="8"/>
  <c r="E76" i="8" s="1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AK77" i="8"/>
  <c r="AL77" i="8"/>
  <c r="AM77" i="8"/>
  <c r="AN77" i="8"/>
  <c r="AO77" i="8"/>
  <c r="AP77" i="8"/>
  <c r="AQ77" i="8"/>
  <c r="AR77" i="8"/>
  <c r="AS77" i="8"/>
  <c r="AT77" i="8"/>
  <c r="AU77" i="8"/>
  <c r="AV77" i="8"/>
  <c r="AW77" i="8"/>
  <c r="AX77" i="8"/>
  <c r="AY77" i="8"/>
  <c r="AZ77" i="8"/>
  <c r="BA77" i="8"/>
  <c r="BB77" i="8"/>
  <c r="BC77" i="8"/>
  <c r="BD77" i="8"/>
  <c r="BE77" i="8"/>
  <c r="BF77" i="8"/>
  <c r="BG77" i="8"/>
  <c r="BH77" i="8"/>
  <c r="BI77" i="8"/>
  <c r="BJ77" i="8"/>
  <c r="BK77" i="8"/>
  <c r="BL77" i="8"/>
  <c r="BM77" i="8"/>
  <c r="BN77" i="8"/>
  <c r="BO77" i="8"/>
  <c r="BP77" i="8"/>
  <c r="BQ77" i="8"/>
  <c r="BR77" i="8"/>
  <c r="BS77" i="8"/>
  <c r="BT77" i="8"/>
  <c r="BU77" i="8"/>
  <c r="BV77" i="8"/>
  <c r="BW77" i="8"/>
  <c r="BX77" i="8"/>
  <c r="BY77" i="8"/>
  <c r="BZ77" i="8"/>
  <c r="CA77" i="8"/>
  <c r="CB77" i="8"/>
  <c r="CC77" i="8"/>
  <c r="CD77" i="8"/>
  <c r="CE77" i="8"/>
  <c r="CF77" i="8"/>
  <c r="CG77" i="8"/>
  <c r="CH77" i="8"/>
  <c r="CI77" i="8"/>
  <c r="CJ77" i="8"/>
  <c r="CK77" i="8"/>
  <c r="CL77" i="8"/>
  <c r="CM77" i="8"/>
  <c r="CN77" i="8"/>
  <c r="CO77" i="8"/>
  <c r="CP77" i="8"/>
  <c r="CQ77" i="8"/>
  <c r="CR77" i="8"/>
  <c r="CS77" i="8"/>
  <c r="CT77" i="8"/>
  <c r="CU77" i="8"/>
  <c r="CV77" i="8"/>
  <c r="CW77" i="8"/>
  <c r="CX77" i="8"/>
  <c r="CY77" i="8"/>
  <c r="CZ77" i="8"/>
  <c r="DA77" i="8"/>
  <c r="DB77" i="8"/>
  <c r="DC77" i="8"/>
  <c r="DD77" i="8"/>
  <c r="DE77" i="8"/>
  <c r="DF77" i="8"/>
  <c r="DG77" i="8"/>
  <c r="DH77" i="8"/>
  <c r="DI77" i="8"/>
  <c r="DJ77" i="8"/>
  <c r="DK77" i="8"/>
  <c r="DL77" i="8"/>
  <c r="DM77" i="8"/>
  <c r="DN77" i="8"/>
  <c r="DO77" i="8"/>
  <c r="DP77" i="8"/>
  <c r="DQ77" i="8"/>
  <c r="DR77" i="8"/>
  <c r="DS77" i="8"/>
  <c r="DT77" i="8"/>
  <c r="DU77" i="8"/>
  <c r="DV77" i="8"/>
  <c r="DW77" i="8"/>
  <c r="DX77" i="8"/>
  <c r="DY77" i="8"/>
  <c r="DZ77" i="8"/>
  <c r="EA77" i="8"/>
  <c r="EB77" i="8"/>
  <c r="EC77" i="8"/>
  <c r="ED77" i="8"/>
  <c r="EE77" i="8"/>
  <c r="EF77" i="8"/>
  <c r="EG77" i="8"/>
  <c r="E83" i="8"/>
  <c r="E84" i="8" s="1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AO85" i="8"/>
  <c r="AP85" i="8"/>
  <c r="AQ85" i="8"/>
  <c r="AR85" i="8"/>
  <c r="AS85" i="8"/>
  <c r="AT85" i="8"/>
  <c r="AU85" i="8"/>
  <c r="AV85" i="8"/>
  <c r="AW85" i="8"/>
  <c r="AX85" i="8"/>
  <c r="AY85" i="8"/>
  <c r="AZ85" i="8"/>
  <c r="BA85" i="8"/>
  <c r="BB85" i="8"/>
  <c r="BC85" i="8"/>
  <c r="BD85" i="8"/>
  <c r="BE85" i="8"/>
  <c r="BF85" i="8"/>
  <c r="BG85" i="8"/>
  <c r="BH85" i="8"/>
  <c r="BI85" i="8"/>
  <c r="BJ85" i="8"/>
  <c r="BK85" i="8"/>
  <c r="BL85" i="8"/>
  <c r="BM85" i="8"/>
  <c r="BN85" i="8"/>
  <c r="BO85" i="8"/>
  <c r="BP85" i="8"/>
  <c r="BQ85" i="8"/>
  <c r="BR85" i="8"/>
  <c r="BS85" i="8"/>
  <c r="BT85" i="8"/>
  <c r="BU85" i="8"/>
  <c r="BV85" i="8"/>
  <c r="BW85" i="8"/>
  <c r="BX85" i="8"/>
  <c r="BY85" i="8"/>
  <c r="BZ85" i="8"/>
  <c r="CA85" i="8"/>
  <c r="CB85" i="8"/>
  <c r="CC85" i="8"/>
  <c r="CD85" i="8"/>
  <c r="CE85" i="8"/>
  <c r="CF85" i="8"/>
  <c r="CG85" i="8"/>
  <c r="CH85" i="8"/>
  <c r="CI85" i="8"/>
  <c r="CJ85" i="8"/>
  <c r="CK85" i="8"/>
  <c r="CL85" i="8"/>
  <c r="CM85" i="8"/>
  <c r="CN85" i="8"/>
  <c r="CO85" i="8"/>
  <c r="CP85" i="8"/>
  <c r="CQ85" i="8"/>
  <c r="CR85" i="8"/>
  <c r="CS85" i="8"/>
  <c r="CT85" i="8"/>
  <c r="CU85" i="8"/>
  <c r="CV85" i="8"/>
  <c r="CW85" i="8"/>
  <c r="CX85" i="8"/>
  <c r="CY85" i="8"/>
  <c r="CZ85" i="8"/>
  <c r="DA85" i="8"/>
  <c r="DB85" i="8"/>
  <c r="DC85" i="8"/>
  <c r="DD85" i="8"/>
  <c r="DE85" i="8"/>
  <c r="DF85" i="8"/>
  <c r="DG85" i="8"/>
  <c r="DH85" i="8"/>
  <c r="DI85" i="8"/>
  <c r="DJ85" i="8"/>
  <c r="DK85" i="8"/>
  <c r="DL85" i="8"/>
  <c r="DM85" i="8"/>
  <c r="DN85" i="8"/>
  <c r="DO85" i="8"/>
  <c r="DP85" i="8"/>
  <c r="DQ85" i="8"/>
  <c r="DR85" i="8"/>
  <c r="DS85" i="8"/>
  <c r="DT85" i="8"/>
  <c r="DU85" i="8"/>
  <c r="DV85" i="8"/>
  <c r="DW85" i="8"/>
  <c r="DX85" i="8"/>
  <c r="DY85" i="8"/>
  <c r="DZ85" i="8"/>
  <c r="EA85" i="8"/>
  <c r="EB85" i="8"/>
  <c r="EC85" i="8"/>
  <c r="ED85" i="8"/>
  <c r="EE85" i="8"/>
  <c r="EF85" i="8"/>
  <c r="EG85" i="8"/>
  <c r="E91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E93" i="8"/>
  <c r="AF93" i="8"/>
  <c r="AG93" i="8"/>
  <c r="AH93" i="8"/>
  <c r="AI93" i="8"/>
  <c r="AJ93" i="8"/>
  <c r="AK93" i="8"/>
  <c r="AL93" i="8"/>
  <c r="AM93" i="8"/>
  <c r="AN93" i="8"/>
  <c r="AO93" i="8"/>
  <c r="AP93" i="8"/>
  <c r="AQ93" i="8"/>
  <c r="AR93" i="8"/>
  <c r="AS93" i="8"/>
  <c r="AT93" i="8"/>
  <c r="AU93" i="8"/>
  <c r="AV93" i="8"/>
  <c r="AW93" i="8"/>
  <c r="AX93" i="8"/>
  <c r="AY93" i="8"/>
  <c r="AZ93" i="8"/>
  <c r="BA93" i="8"/>
  <c r="BB93" i="8"/>
  <c r="BC93" i="8"/>
  <c r="BD93" i="8"/>
  <c r="BE93" i="8"/>
  <c r="BF93" i="8"/>
  <c r="BG93" i="8"/>
  <c r="BH93" i="8"/>
  <c r="BI93" i="8"/>
  <c r="BJ93" i="8"/>
  <c r="BK93" i="8"/>
  <c r="BL93" i="8"/>
  <c r="BM93" i="8"/>
  <c r="BN93" i="8"/>
  <c r="BO93" i="8"/>
  <c r="BP93" i="8"/>
  <c r="BQ93" i="8"/>
  <c r="BR93" i="8"/>
  <c r="BS93" i="8"/>
  <c r="BT93" i="8"/>
  <c r="BU93" i="8"/>
  <c r="BV93" i="8"/>
  <c r="BW93" i="8"/>
  <c r="BX93" i="8"/>
  <c r="BY93" i="8"/>
  <c r="BZ93" i="8"/>
  <c r="CA93" i="8"/>
  <c r="CB93" i="8"/>
  <c r="CC93" i="8"/>
  <c r="CD93" i="8"/>
  <c r="CE93" i="8"/>
  <c r="CF93" i="8"/>
  <c r="CG93" i="8"/>
  <c r="CH93" i="8"/>
  <c r="CI93" i="8"/>
  <c r="CJ93" i="8"/>
  <c r="CK93" i="8"/>
  <c r="CL93" i="8"/>
  <c r="CM93" i="8"/>
  <c r="CN93" i="8"/>
  <c r="CO93" i="8"/>
  <c r="CP93" i="8"/>
  <c r="CQ93" i="8"/>
  <c r="CR93" i="8"/>
  <c r="CS93" i="8"/>
  <c r="CT93" i="8"/>
  <c r="CU93" i="8"/>
  <c r="CV93" i="8"/>
  <c r="CW93" i="8"/>
  <c r="CX93" i="8"/>
  <c r="CY93" i="8"/>
  <c r="CZ93" i="8"/>
  <c r="DA93" i="8"/>
  <c r="DB93" i="8"/>
  <c r="DC93" i="8"/>
  <c r="DD93" i="8"/>
  <c r="DE93" i="8"/>
  <c r="DF93" i="8"/>
  <c r="DG93" i="8"/>
  <c r="DH93" i="8"/>
  <c r="DI93" i="8"/>
  <c r="DJ93" i="8"/>
  <c r="DK93" i="8"/>
  <c r="DL93" i="8"/>
  <c r="DM93" i="8"/>
  <c r="DN93" i="8"/>
  <c r="DO93" i="8"/>
  <c r="DP93" i="8"/>
  <c r="DQ93" i="8"/>
  <c r="DR93" i="8"/>
  <c r="DS93" i="8"/>
  <c r="DT93" i="8"/>
  <c r="DU93" i="8"/>
  <c r="DV93" i="8"/>
  <c r="DW93" i="8"/>
  <c r="DX93" i="8"/>
  <c r="DY93" i="8"/>
  <c r="DZ93" i="8"/>
  <c r="EA93" i="8"/>
  <c r="EB93" i="8"/>
  <c r="EC93" i="8"/>
  <c r="ED93" i="8"/>
  <c r="EE93" i="8"/>
  <c r="EF93" i="8"/>
  <c r="EG93" i="8"/>
  <c r="E99" i="8"/>
  <c r="E100" i="8" s="1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101" i="8"/>
  <c r="AB101" i="8"/>
  <c r="AC101" i="8"/>
  <c r="AD101" i="8"/>
  <c r="AE101" i="8"/>
  <c r="AF101" i="8"/>
  <c r="AG101" i="8"/>
  <c r="AH101" i="8"/>
  <c r="AI101" i="8"/>
  <c r="AJ101" i="8"/>
  <c r="AK101" i="8"/>
  <c r="AL101" i="8"/>
  <c r="AM101" i="8"/>
  <c r="AN101" i="8"/>
  <c r="AO101" i="8"/>
  <c r="AP101" i="8"/>
  <c r="AQ101" i="8"/>
  <c r="AR101" i="8"/>
  <c r="AS101" i="8"/>
  <c r="AT101" i="8"/>
  <c r="AU101" i="8"/>
  <c r="AV101" i="8"/>
  <c r="AW101" i="8"/>
  <c r="AX101" i="8"/>
  <c r="AY101" i="8"/>
  <c r="AZ101" i="8"/>
  <c r="BA101" i="8"/>
  <c r="BB101" i="8"/>
  <c r="BC101" i="8"/>
  <c r="BD101" i="8"/>
  <c r="BE101" i="8"/>
  <c r="BF101" i="8"/>
  <c r="BG101" i="8"/>
  <c r="BH101" i="8"/>
  <c r="BI101" i="8"/>
  <c r="BJ101" i="8"/>
  <c r="BK101" i="8"/>
  <c r="BL101" i="8"/>
  <c r="BM101" i="8"/>
  <c r="BN101" i="8"/>
  <c r="BO101" i="8"/>
  <c r="BP101" i="8"/>
  <c r="BQ101" i="8"/>
  <c r="BR101" i="8"/>
  <c r="BS101" i="8"/>
  <c r="BT101" i="8"/>
  <c r="BU101" i="8"/>
  <c r="BV101" i="8"/>
  <c r="BW101" i="8"/>
  <c r="BX101" i="8"/>
  <c r="BY101" i="8"/>
  <c r="BZ101" i="8"/>
  <c r="CA101" i="8"/>
  <c r="CB101" i="8"/>
  <c r="CC101" i="8"/>
  <c r="CD101" i="8"/>
  <c r="CE101" i="8"/>
  <c r="CF101" i="8"/>
  <c r="CG101" i="8"/>
  <c r="CH101" i="8"/>
  <c r="CI101" i="8"/>
  <c r="CJ101" i="8"/>
  <c r="CK101" i="8"/>
  <c r="CL101" i="8"/>
  <c r="CM101" i="8"/>
  <c r="CN101" i="8"/>
  <c r="CO101" i="8"/>
  <c r="CP101" i="8"/>
  <c r="CQ101" i="8"/>
  <c r="CR101" i="8"/>
  <c r="CS101" i="8"/>
  <c r="CT101" i="8"/>
  <c r="CU101" i="8"/>
  <c r="CV101" i="8"/>
  <c r="CW101" i="8"/>
  <c r="CX101" i="8"/>
  <c r="CY101" i="8"/>
  <c r="CZ101" i="8"/>
  <c r="DA101" i="8"/>
  <c r="DB101" i="8"/>
  <c r="DC101" i="8"/>
  <c r="DD101" i="8"/>
  <c r="DE101" i="8"/>
  <c r="DF101" i="8"/>
  <c r="DG101" i="8"/>
  <c r="DH101" i="8"/>
  <c r="DI101" i="8"/>
  <c r="DJ101" i="8"/>
  <c r="DK101" i="8"/>
  <c r="DL101" i="8"/>
  <c r="DM101" i="8"/>
  <c r="DN101" i="8"/>
  <c r="DO101" i="8"/>
  <c r="DP101" i="8"/>
  <c r="DQ101" i="8"/>
  <c r="DR101" i="8"/>
  <c r="DS101" i="8"/>
  <c r="DT101" i="8"/>
  <c r="DU101" i="8"/>
  <c r="DV101" i="8"/>
  <c r="DW101" i="8"/>
  <c r="DX101" i="8"/>
  <c r="DY101" i="8"/>
  <c r="DZ101" i="8"/>
  <c r="EA101" i="8"/>
  <c r="EB101" i="8"/>
  <c r="EC101" i="8"/>
  <c r="ED101" i="8"/>
  <c r="EE101" i="8"/>
  <c r="EF101" i="8"/>
  <c r="EG101" i="8"/>
  <c r="E107" i="8"/>
  <c r="E108" i="8" s="1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BN109" i="8"/>
  <c r="BO109" i="8"/>
  <c r="BP109" i="8"/>
  <c r="BQ109" i="8"/>
  <c r="BR109" i="8"/>
  <c r="BS109" i="8"/>
  <c r="BT109" i="8"/>
  <c r="BU109" i="8"/>
  <c r="BV109" i="8"/>
  <c r="BW109" i="8"/>
  <c r="BX109" i="8"/>
  <c r="BY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Q109" i="8"/>
  <c r="CR109" i="8"/>
  <c r="CS109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DS109" i="8"/>
  <c r="DT109" i="8"/>
  <c r="DU109" i="8"/>
  <c r="DV109" i="8"/>
  <c r="DW109" i="8"/>
  <c r="DX109" i="8"/>
  <c r="DY109" i="8"/>
  <c r="DZ109" i="8"/>
  <c r="EA109" i="8"/>
  <c r="EB109" i="8"/>
  <c r="EC109" i="8"/>
  <c r="ED109" i="8"/>
  <c r="EE109" i="8"/>
  <c r="EF109" i="8"/>
  <c r="EG109" i="8"/>
  <c r="E115" i="8"/>
  <c r="E116" i="8" s="1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Z117" i="8"/>
  <c r="AA117" i="8"/>
  <c r="AB117" i="8"/>
  <c r="AC117" i="8"/>
  <c r="AD117" i="8"/>
  <c r="AE117" i="8"/>
  <c r="AF117" i="8"/>
  <c r="AG117" i="8"/>
  <c r="AH117" i="8"/>
  <c r="AI117" i="8"/>
  <c r="AJ117" i="8"/>
  <c r="AK117" i="8"/>
  <c r="AL117" i="8"/>
  <c r="AM117" i="8"/>
  <c r="AN117" i="8"/>
  <c r="AO117" i="8"/>
  <c r="AP117" i="8"/>
  <c r="AQ117" i="8"/>
  <c r="AR117" i="8"/>
  <c r="AS117" i="8"/>
  <c r="AT117" i="8"/>
  <c r="AU117" i="8"/>
  <c r="AV117" i="8"/>
  <c r="AW117" i="8"/>
  <c r="AX117" i="8"/>
  <c r="AY117" i="8"/>
  <c r="AZ117" i="8"/>
  <c r="BA117" i="8"/>
  <c r="BB117" i="8"/>
  <c r="BC117" i="8"/>
  <c r="BD117" i="8"/>
  <c r="BE117" i="8"/>
  <c r="BF117" i="8"/>
  <c r="BG117" i="8"/>
  <c r="BH117" i="8"/>
  <c r="BI117" i="8"/>
  <c r="BJ117" i="8"/>
  <c r="BK117" i="8"/>
  <c r="BL117" i="8"/>
  <c r="BM117" i="8"/>
  <c r="BN117" i="8"/>
  <c r="BO117" i="8"/>
  <c r="BP117" i="8"/>
  <c r="BQ117" i="8"/>
  <c r="BR117" i="8"/>
  <c r="BS117" i="8"/>
  <c r="BT117" i="8"/>
  <c r="BU117" i="8"/>
  <c r="BV117" i="8"/>
  <c r="BW117" i="8"/>
  <c r="BX117" i="8"/>
  <c r="BY117" i="8"/>
  <c r="BZ117" i="8"/>
  <c r="CA117" i="8"/>
  <c r="CB117" i="8"/>
  <c r="CC117" i="8"/>
  <c r="CD117" i="8"/>
  <c r="CE117" i="8"/>
  <c r="CF117" i="8"/>
  <c r="CG117" i="8"/>
  <c r="CH117" i="8"/>
  <c r="CI117" i="8"/>
  <c r="CJ117" i="8"/>
  <c r="CK117" i="8"/>
  <c r="CL117" i="8"/>
  <c r="CM117" i="8"/>
  <c r="CN117" i="8"/>
  <c r="CO117" i="8"/>
  <c r="CP117" i="8"/>
  <c r="CQ117" i="8"/>
  <c r="CR117" i="8"/>
  <c r="CS117" i="8"/>
  <c r="CT117" i="8"/>
  <c r="CU117" i="8"/>
  <c r="CV117" i="8"/>
  <c r="CW117" i="8"/>
  <c r="CX117" i="8"/>
  <c r="CY117" i="8"/>
  <c r="CZ117" i="8"/>
  <c r="DA117" i="8"/>
  <c r="DB117" i="8"/>
  <c r="DC117" i="8"/>
  <c r="DD117" i="8"/>
  <c r="DE117" i="8"/>
  <c r="DF117" i="8"/>
  <c r="DG117" i="8"/>
  <c r="DH117" i="8"/>
  <c r="DI117" i="8"/>
  <c r="DJ117" i="8"/>
  <c r="DK117" i="8"/>
  <c r="DL117" i="8"/>
  <c r="DM117" i="8"/>
  <c r="DN117" i="8"/>
  <c r="DO117" i="8"/>
  <c r="DP117" i="8"/>
  <c r="DQ117" i="8"/>
  <c r="DR117" i="8"/>
  <c r="DS117" i="8"/>
  <c r="DT117" i="8"/>
  <c r="DU117" i="8"/>
  <c r="DV117" i="8"/>
  <c r="DW117" i="8"/>
  <c r="DX117" i="8"/>
  <c r="DY117" i="8"/>
  <c r="DZ117" i="8"/>
  <c r="EA117" i="8"/>
  <c r="EB117" i="8"/>
  <c r="EC117" i="8"/>
  <c r="ED117" i="8"/>
  <c r="EE117" i="8"/>
  <c r="EF117" i="8"/>
  <c r="EG117" i="8"/>
  <c r="E86" i="8" l="1"/>
  <c r="F83" i="8" s="1"/>
  <c r="E118" i="8"/>
  <c r="E119" i="8" s="1"/>
  <c r="F57" i="8"/>
  <c r="G57" i="8"/>
  <c r="E57" i="8"/>
  <c r="E110" i="8"/>
  <c r="E111" i="8" s="1"/>
  <c r="E102" i="8"/>
  <c r="E103" i="8" s="1"/>
  <c r="E68" i="8"/>
  <c r="E70" i="8" s="1"/>
  <c r="E92" i="8"/>
  <c r="E94" i="8" s="1"/>
  <c r="E87" i="8"/>
  <c r="E78" i="8"/>
  <c r="EE1" i="4"/>
  <c r="ED1" i="4"/>
  <c r="EC1" i="4"/>
  <c r="EB1" i="4"/>
  <c r="EA1" i="4"/>
  <c r="DZ1" i="4"/>
  <c r="DY1" i="4"/>
  <c r="DX1" i="4"/>
  <c r="DW1" i="4"/>
  <c r="DV1" i="4"/>
  <c r="DU1" i="4"/>
  <c r="DT1" i="4"/>
  <c r="DS1" i="4"/>
  <c r="DR1" i="4"/>
  <c r="DQ1" i="4"/>
  <c r="DP1" i="4"/>
  <c r="DO1" i="4"/>
  <c r="DN1" i="4"/>
  <c r="DM1" i="4"/>
  <c r="DL1" i="4"/>
  <c r="DK1" i="4"/>
  <c r="DJ1" i="4"/>
  <c r="DI1" i="4"/>
  <c r="DH1" i="4"/>
  <c r="DG1" i="4"/>
  <c r="DF1" i="4"/>
  <c r="DE1" i="4"/>
  <c r="DD1" i="4"/>
  <c r="DC1" i="4"/>
  <c r="DB1" i="4"/>
  <c r="DA1" i="4"/>
  <c r="CZ1" i="4"/>
  <c r="CY1" i="4"/>
  <c r="CX1" i="4"/>
  <c r="CW1" i="4"/>
  <c r="CV1" i="4"/>
  <c r="D1" i="2"/>
  <c r="D1" i="4" s="1"/>
  <c r="C1" i="2"/>
  <c r="C1" i="4" s="1"/>
  <c r="Z1" i="2"/>
  <c r="Z1" i="3" s="1"/>
  <c r="Y1" i="2"/>
  <c r="Y1" i="3" s="1"/>
  <c r="X1" i="2"/>
  <c r="X1" i="4" s="1"/>
  <c r="CU1" i="2"/>
  <c r="CU1" i="4" s="1"/>
  <c r="CT1" i="2"/>
  <c r="CT1" i="3" s="1"/>
  <c r="CS1" i="2"/>
  <c r="CS1" i="3" s="1"/>
  <c r="CR1" i="2"/>
  <c r="CR1" i="3" s="1"/>
  <c r="CQ1" i="2"/>
  <c r="CQ1" i="4" s="1"/>
  <c r="CP1" i="2"/>
  <c r="CP1" i="3" s="1"/>
  <c r="CO1" i="2"/>
  <c r="CO1" i="3" s="1"/>
  <c r="CN1" i="2"/>
  <c r="CN1" i="3" s="1"/>
  <c r="CM1" i="2"/>
  <c r="CM1" i="4" s="1"/>
  <c r="CL1" i="2"/>
  <c r="CL1" i="3" s="1"/>
  <c r="CK1" i="2"/>
  <c r="CK1" i="3" s="1"/>
  <c r="CJ1" i="2"/>
  <c r="CJ1" i="3" s="1"/>
  <c r="CI1" i="2"/>
  <c r="CI1" i="4" s="1"/>
  <c r="CH1" i="2"/>
  <c r="CH1" i="3" s="1"/>
  <c r="CG1" i="2"/>
  <c r="CG1" i="3" s="1"/>
  <c r="CF1" i="2"/>
  <c r="CF1" i="3" s="1"/>
  <c r="CE1" i="2"/>
  <c r="CE1" i="4" s="1"/>
  <c r="CD1" i="2"/>
  <c r="CD1" i="3" s="1"/>
  <c r="CC1" i="2"/>
  <c r="CC1" i="3" s="1"/>
  <c r="CB1" i="2"/>
  <c r="CB1" i="3" s="1"/>
  <c r="CA1" i="2"/>
  <c r="CA1" i="4" s="1"/>
  <c r="BZ1" i="2"/>
  <c r="BZ1" i="3" s="1"/>
  <c r="BY1" i="2"/>
  <c r="BY1" i="3" s="1"/>
  <c r="BX1" i="2"/>
  <c r="BX1" i="3" s="1"/>
  <c r="BW1" i="2"/>
  <c r="BW1" i="4" s="1"/>
  <c r="BV1" i="2"/>
  <c r="BV1" i="3" s="1"/>
  <c r="BU1" i="2"/>
  <c r="BU1" i="3" s="1"/>
  <c r="BT1" i="2"/>
  <c r="BT1" i="3" s="1"/>
  <c r="BS1" i="2"/>
  <c r="BS1" i="4" s="1"/>
  <c r="BR1" i="2"/>
  <c r="BR1" i="3" s="1"/>
  <c r="BQ1" i="2"/>
  <c r="BQ1" i="3" s="1"/>
  <c r="BP1" i="2"/>
  <c r="BP1" i="3" s="1"/>
  <c r="BO1" i="2"/>
  <c r="BO1" i="4" s="1"/>
  <c r="BN1" i="2"/>
  <c r="BN1" i="3" s="1"/>
  <c r="BM1" i="2"/>
  <c r="BM1" i="3" s="1"/>
  <c r="BL1" i="2"/>
  <c r="BL1" i="3" s="1"/>
  <c r="BK1" i="2"/>
  <c r="BK1" i="4" s="1"/>
  <c r="BJ1" i="2"/>
  <c r="BJ1" i="3" s="1"/>
  <c r="BI1" i="2"/>
  <c r="BI1" i="3" s="1"/>
  <c r="BH1" i="2"/>
  <c r="BH1" i="3" s="1"/>
  <c r="BG1" i="2"/>
  <c r="BG1" i="4" s="1"/>
  <c r="BF1" i="2"/>
  <c r="BF1" i="3" s="1"/>
  <c r="BE1" i="2"/>
  <c r="BE1" i="3" s="1"/>
  <c r="BD2" i="2"/>
  <c r="BD1" i="2"/>
  <c r="BD1" i="3" s="1"/>
  <c r="BC1" i="2"/>
  <c r="BC1" i="4" s="1"/>
  <c r="BB1" i="2"/>
  <c r="BB1" i="3" s="1"/>
  <c r="BA1" i="2"/>
  <c r="BA1" i="3" s="1"/>
  <c r="AZ1" i="2"/>
  <c r="AZ1" i="3" s="1"/>
  <c r="AY1" i="2"/>
  <c r="AY1" i="4" s="1"/>
  <c r="AX1" i="2"/>
  <c r="AX1" i="3" s="1"/>
  <c r="AW1" i="2"/>
  <c r="AW1" i="3" s="1"/>
  <c r="AV1" i="2"/>
  <c r="AV1" i="3" s="1"/>
  <c r="AU1" i="2"/>
  <c r="AU1" i="4" s="1"/>
  <c r="AT1" i="2"/>
  <c r="AT1" i="3" s="1"/>
  <c r="AS1" i="2"/>
  <c r="AS1" i="3" s="1"/>
  <c r="AR1" i="2"/>
  <c r="AR1" i="3" s="1"/>
  <c r="AQ1" i="2"/>
  <c r="AQ1" i="4" s="1"/>
  <c r="AP1" i="2"/>
  <c r="AP1" i="3" s="1"/>
  <c r="AO1" i="2"/>
  <c r="AO1" i="3" s="1"/>
  <c r="AN1" i="2"/>
  <c r="AN1" i="3" s="1"/>
  <c r="AM1" i="2"/>
  <c r="AM1" i="4" s="1"/>
  <c r="AL1" i="2"/>
  <c r="AL1" i="3" s="1"/>
  <c r="AK1" i="2"/>
  <c r="AK1" i="3" s="1"/>
  <c r="AJ1" i="2"/>
  <c r="AJ1" i="3" s="1"/>
  <c r="AI1" i="2"/>
  <c r="AI1" i="4" s="1"/>
  <c r="AH1" i="2"/>
  <c r="AH1" i="3" s="1"/>
  <c r="AG1" i="2"/>
  <c r="AG1" i="3" s="1"/>
  <c r="AF1" i="2"/>
  <c r="AF1" i="3" s="1"/>
  <c r="AE1" i="2"/>
  <c r="AE1" i="4" s="1"/>
  <c r="AD1" i="2"/>
  <c r="AD1" i="3" s="1"/>
  <c r="AC1" i="2"/>
  <c r="AC1" i="3" s="1"/>
  <c r="AB1" i="2"/>
  <c r="AB1" i="3" s="1"/>
  <c r="AA1" i="2"/>
  <c r="AA1" i="4" s="1"/>
  <c r="W1" i="2"/>
  <c r="W1" i="4" s="1"/>
  <c r="V1" i="2"/>
  <c r="V1" i="3" s="1"/>
  <c r="U1" i="2"/>
  <c r="U1" i="3" s="1"/>
  <c r="T1" i="2"/>
  <c r="T1" i="3" s="1"/>
  <c r="S1" i="2"/>
  <c r="S1" i="4" s="1"/>
  <c r="R1" i="2"/>
  <c r="R1" i="3" s="1"/>
  <c r="Q1" i="2"/>
  <c r="Q1" i="3" s="1"/>
  <c r="P1" i="2"/>
  <c r="P1" i="3" s="1"/>
  <c r="O1" i="2"/>
  <c r="O1" i="4" s="1"/>
  <c r="N1" i="2"/>
  <c r="N1" i="3" s="1"/>
  <c r="M1" i="2"/>
  <c r="M1" i="3" s="1"/>
  <c r="L1" i="2"/>
  <c r="L1" i="3" s="1"/>
  <c r="K1" i="2"/>
  <c r="K1" i="4" s="1"/>
  <c r="J1" i="2"/>
  <c r="J1" i="3" s="1"/>
  <c r="I1" i="2"/>
  <c r="I1" i="3" s="1"/>
  <c r="H1" i="2"/>
  <c r="H1" i="3" s="1"/>
  <c r="G1" i="2"/>
  <c r="G1" i="4" s="1"/>
  <c r="F1" i="2"/>
  <c r="F1" i="3" s="1"/>
  <c r="E1" i="2"/>
  <c r="E1" i="3" s="1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2" i="2"/>
  <c r="G18" i="8"/>
  <c r="F18" i="8"/>
  <c r="E18" i="8"/>
  <c r="F107" i="8" l="1"/>
  <c r="F108" i="8" s="1"/>
  <c r="F110" i="8" s="1"/>
  <c r="F115" i="8"/>
  <c r="F116" i="8" s="1"/>
  <c r="F118" i="8" s="1"/>
  <c r="F99" i="8"/>
  <c r="F100" i="8" s="1"/>
  <c r="F102" i="8" s="1"/>
  <c r="F91" i="8"/>
  <c r="E95" i="8"/>
  <c r="F75" i="8"/>
  <c r="E79" i="8"/>
  <c r="F84" i="8"/>
  <c r="F86" i="8" s="1"/>
  <c r="F67" i="8"/>
  <c r="E71" i="8"/>
  <c r="D1" i="3"/>
  <c r="X1" i="3"/>
  <c r="CU1" i="3"/>
  <c r="CQ1" i="3"/>
  <c r="CM1" i="3"/>
  <c r="CI1" i="3"/>
  <c r="CE1" i="3"/>
  <c r="CA1" i="3"/>
  <c r="BW1" i="3"/>
  <c r="BS1" i="3"/>
  <c r="BO1" i="3"/>
  <c r="BK1" i="3"/>
  <c r="BG1" i="3"/>
  <c r="BC1" i="3"/>
  <c r="AY1" i="3"/>
  <c r="AU1" i="3"/>
  <c r="AQ1" i="3"/>
  <c r="AM1" i="3"/>
  <c r="AI1" i="3"/>
  <c r="AE1" i="3"/>
  <c r="AA1" i="3"/>
  <c r="W1" i="3"/>
  <c r="S1" i="3"/>
  <c r="O1" i="3"/>
  <c r="K1" i="3"/>
  <c r="G1" i="3"/>
  <c r="CT1" i="4"/>
  <c r="CP1" i="4"/>
  <c r="CL1" i="4"/>
  <c r="CH1" i="4"/>
  <c r="CD1" i="4"/>
  <c r="BZ1" i="4"/>
  <c r="BV1" i="4"/>
  <c r="BR1" i="4"/>
  <c r="BN1" i="4"/>
  <c r="BJ1" i="4"/>
  <c r="BF1" i="4"/>
  <c r="BB1" i="4"/>
  <c r="AX1" i="4"/>
  <c r="AT1" i="4"/>
  <c r="AP1" i="4"/>
  <c r="AL1" i="4"/>
  <c r="AH1" i="4"/>
  <c r="AD1" i="4"/>
  <c r="Z1" i="4"/>
  <c r="V1" i="4"/>
  <c r="R1" i="4"/>
  <c r="N1" i="4"/>
  <c r="J1" i="4"/>
  <c r="F1" i="4"/>
  <c r="CS1" i="4"/>
  <c r="CO1" i="4"/>
  <c r="CK1" i="4"/>
  <c r="CG1" i="4"/>
  <c r="CC1" i="4"/>
  <c r="BY1" i="4"/>
  <c r="BU1" i="4"/>
  <c r="BQ1" i="4"/>
  <c r="BM1" i="4"/>
  <c r="BI1" i="4"/>
  <c r="BE1" i="4"/>
  <c r="BA1" i="4"/>
  <c r="AW1" i="4"/>
  <c r="AS1" i="4"/>
  <c r="AO1" i="4"/>
  <c r="AK1" i="4"/>
  <c r="AG1" i="4"/>
  <c r="AC1" i="4"/>
  <c r="Y1" i="4"/>
  <c r="U1" i="4"/>
  <c r="Q1" i="4"/>
  <c r="M1" i="4"/>
  <c r="I1" i="4"/>
  <c r="E1" i="4"/>
  <c r="CR1" i="4"/>
  <c r="CN1" i="4"/>
  <c r="CJ1" i="4"/>
  <c r="CF1" i="4"/>
  <c r="CB1" i="4"/>
  <c r="BX1" i="4"/>
  <c r="BT1" i="4"/>
  <c r="BP1" i="4"/>
  <c r="BL1" i="4"/>
  <c r="BH1" i="4"/>
  <c r="BD1" i="4"/>
  <c r="AZ1" i="4"/>
  <c r="AV1" i="4"/>
  <c r="AR1" i="4"/>
  <c r="AN1" i="4"/>
  <c r="AJ1" i="4"/>
  <c r="AF1" i="4"/>
  <c r="AB1" i="4"/>
  <c r="T1" i="4"/>
  <c r="P1" i="4"/>
  <c r="L1" i="4"/>
  <c r="H1" i="4"/>
  <c r="C1" i="3"/>
  <c r="E23" i="1"/>
  <c r="G83" i="8" l="1"/>
  <c r="F87" i="8"/>
  <c r="F88" i="8" s="1"/>
  <c r="F103" i="8"/>
  <c r="F104" i="8" s="1"/>
  <c r="G99" i="8"/>
  <c r="F68" i="8"/>
  <c r="F70" i="8" s="1"/>
  <c r="F76" i="8"/>
  <c r="F78" i="8" s="1"/>
  <c r="F119" i="8"/>
  <c r="F120" i="8" s="1"/>
  <c r="G115" i="8"/>
  <c r="G107" i="8"/>
  <c r="F111" i="8"/>
  <c r="F112" i="8" s="1"/>
  <c r="F92" i="8"/>
  <c r="F94" i="8" s="1"/>
  <c r="G75" i="8" l="1"/>
  <c r="F79" i="8"/>
  <c r="F80" i="8" s="1"/>
  <c r="G100" i="8"/>
  <c r="G102" i="8" s="1"/>
  <c r="G108" i="8"/>
  <c r="G110" i="8" s="1"/>
  <c r="F95" i="8"/>
  <c r="F96" i="8" s="1"/>
  <c r="G91" i="8"/>
  <c r="G116" i="8"/>
  <c r="G118" i="8" s="1"/>
  <c r="G67" i="8"/>
  <c r="F71" i="8"/>
  <c r="F72" i="8" s="1"/>
  <c r="G84" i="8"/>
  <c r="G86" i="8" s="1"/>
  <c r="H115" i="8" l="1"/>
  <c r="G119" i="8"/>
  <c r="G120" i="8" s="1"/>
  <c r="H99" i="8"/>
  <c r="G103" i="8"/>
  <c r="G104" i="8" s="1"/>
  <c r="G87" i="8"/>
  <c r="G88" i="8" s="1"/>
  <c r="H83" i="8"/>
  <c r="G92" i="8"/>
  <c r="G94" i="8" s="1"/>
  <c r="G111" i="8"/>
  <c r="G112" i="8" s="1"/>
  <c r="H107" i="8"/>
  <c r="G68" i="8"/>
  <c r="G70" i="8" s="1"/>
  <c r="G76" i="8"/>
  <c r="G78" i="8" s="1"/>
  <c r="H75" i="8" l="1"/>
  <c r="G79" i="8"/>
  <c r="G80" i="8" s="1"/>
  <c r="H91" i="8"/>
  <c r="G95" i="8"/>
  <c r="G96" i="8" s="1"/>
  <c r="H100" i="8"/>
  <c r="H102" i="8" s="1"/>
  <c r="H67" i="8"/>
  <c r="G71" i="8"/>
  <c r="G72" i="8" s="1"/>
  <c r="H108" i="8"/>
  <c r="H110" i="8" s="1"/>
  <c r="H84" i="8"/>
  <c r="H86" i="8" s="1"/>
  <c r="H116" i="8"/>
  <c r="H118" i="8" s="1"/>
  <c r="I99" i="8" l="1"/>
  <c r="H103" i="8"/>
  <c r="H104" i="8" s="1"/>
  <c r="H68" i="8"/>
  <c r="H70" i="8" s="1"/>
  <c r="H92" i="8"/>
  <c r="H94" i="8" s="1"/>
  <c r="I115" i="8"/>
  <c r="H119" i="8"/>
  <c r="H120" i="8" s="1"/>
  <c r="I83" i="8"/>
  <c r="H87" i="8"/>
  <c r="H88" i="8" s="1"/>
  <c r="I107" i="8"/>
  <c r="H111" i="8"/>
  <c r="H112" i="8" s="1"/>
  <c r="H76" i="8"/>
  <c r="H78" i="8" s="1"/>
  <c r="H95" i="8" l="1"/>
  <c r="H96" i="8" s="1"/>
  <c r="I91" i="8"/>
  <c r="H71" i="8"/>
  <c r="H72" i="8" s="1"/>
  <c r="I67" i="8"/>
  <c r="I108" i="8"/>
  <c r="I110" i="8" s="1"/>
  <c r="I116" i="8"/>
  <c r="I118" i="8" s="1"/>
  <c r="I75" i="8"/>
  <c r="H79" i="8"/>
  <c r="H80" i="8" s="1"/>
  <c r="I84" i="8"/>
  <c r="I86" i="8" s="1"/>
  <c r="I100" i="8"/>
  <c r="I102" i="8" s="1"/>
  <c r="J83" i="8" l="1"/>
  <c r="I87" i="8"/>
  <c r="I88" i="8" s="1"/>
  <c r="J115" i="8"/>
  <c r="I119" i="8"/>
  <c r="I120" i="8" s="1"/>
  <c r="I111" i="8"/>
  <c r="I112" i="8" s="1"/>
  <c r="J107" i="8"/>
  <c r="I92" i="8"/>
  <c r="I94" i="8" s="1"/>
  <c r="J99" i="8"/>
  <c r="I103" i="8"/>
  <c r="I104" i="8" s="1"/>
  <c r="I76" i="8"/>
  <c r="I78" i="8" s="1"/>
  <c r="I68" i="8"/>
  <c r="I70" i="8" s="1"/>
  <c r="J67" i="8" l="1"/>
  <c r="I71" i="8"/>
  <c r="I72" i="8" s="1"/>
  <c r="J75" i="8"/>
  <c r="I79" i="8"/>
  <c r="I80" i="8" s="1"/>
  <c r="J91" i="8"/>
  <c r="I95" i="8"/>
  <c r="I96" i="8" s="1"/>
  <c r="J100" i="8"/>
  <c r="J102" i="8" s="1"/>
  <c r="J116" i="8"/>
  <c r="J118" i="8" s="1"/>
  <c r="J108" i="8"/>
  <c r="J110" i="8" s="1"/>
  <c r="J84" i="8"/>
  <c r="J86" i="8" s="1"/>
  <c r="K83" i="8" l="1"/>
  <c r="J87" i="8"/>
  <c r="J88" i="8" s="1"/>
  <c r="K115" i="8"/>
  <c r="J119" i="8"/>
  <c r="J120" i="8" s="1"/>
  <c r="K107" i="8"/>
  <c r="J111" i="8"/>
  <c r="J112" i="8" s="1"/>
  <c r="K99" i="8"/>
  <c r="J103" i="8"/>
  <c r="J104" i="8" s="1"/>
  <c r="J76" i="8"/>
  <c r="J78" i="8" s="1"/>
  <c r="J92" i="8"/>
  <c r="J94" i="8" s="1"/>
  <c r="J68" i="8"/>
  <c r="J70" i="8" s="1"/>
  <c r="K75" i="8" l="1"/>
  <c r="J79" i="8"/>
  <c r="J80" i="8" s="1"/>
  <c r="J95" i="8"/>
  <c r="J96" i="8" s="1"/>
  <c r="K91" i="8"/>
  <c r="K100" i="8"/>
  <c r="K102" i="8" s="1"/>
  <c r="K116" i="8"/>
  <c r="K118" i="8" s="1"/>
  <c r="K67" i="8"/>
  <c r="J71" i="8"/>
  <c r="J72" i="8" s="1"/>
  <c r="K108" i="8"/>
  <c r="K110" i="8" s="1"/>
  <c r="K84" i="8"/>
  <c r="K86" i="8" s="1"/>
  <c r="L115" i="8" l="1"/>
  <c r="K119" i="8"/>
  <c r="K120" i="8" s="1"/>
  <c r="L99" i="8"/>
  <c r="K103" i="8"/>
  <c r="K104" i="8" s="1"/>
  <c r="K92" i="8"/>
  <c r="K94" i="8" s="1"/>
  <c r="K87" i="8"/>
  <c r="K88" i="8" s="1"/>
  <c r="L83" i="8"/>
  <c r="K111" i="8"/>
  <c r="K112" i="8" s="1"/>
  <c r="L107" i="8"/>
  <c r="K68" i="8"/>
  <c r="K70" i="8" s="1"/>
  <c r="K76" i="8"/>
  <c r="K78" i="8" s="1"/>
  <c r="L67" i="8" l="1"/>
  <c r="K71" i="8"/>
  <c r="K72" i="8" s="1"/>
  <c r="L84" i="8"/>
  <c r="L86" i="8" s="1"/>
  <c r="L100" i="8"/>
  <c r="L102" i="8" s="1"/>
  <c r="L91" i="8"/>
  <c r="K95" i="8"/>
  <c r="K96" i="8" s="1"/>
  <c r="K79" i="8"/>
  <c r="K80" i="8" s="1"/>
  <c r="L75" i="8"/>
  <c r="L108" i="8"/>
  <c r="L110" i="8" s="1"/>
  <c r="L116" i="8"/>
  <c r="L118" i="8" s="1"/>
  <c r="M115" i="8" l="1"/>
  <c r="L119" i="8"/>
  <c r="L120" i="8" s="1"/>
  <c r="M107" i="8"/>
  <c r="L111" i="8"/>
  <c r="L112" i="8" s="1"/>
  <c r="M83" i="8"/>
  <c r="L87" i="8"/>
  <c r="L88" i="8" s="1"/>
  <c r="L92" i="8"/>
  <c r="L94" i="8" s="1"/>
  <c r="L76" i="8"/>
  <c r="L78" i="8" s="1"/>
  <c r="M99" i="8"/>
  <c r="L103" i="8"/>
  <c r="L104" i="8" s="1"/>
  <c r="L68" i="8"/>
  <c r="L70" i="8" s="1"/>
  <c r="L71" i="8" l="1"/>
  <c r="L72" i="8" s="1"/>
  <c r="M67" i="8"/>
  <c r="L95" i="8"/>
  <c r="L96" i="8" s="1"/>
  <c r="M91" i="8"/>
  <c r="M100" i="8"/>
  <c r="M102" i="8" s="1"/>
  <c r="M108" i="8"/>
  <c r="M110" i="8" s="1"/>
  <c r="M75" i="8"/>
  <c r="L79" i="8"/>
  <c r="L80" i="8" s="1"/>
  <c r="M84" i="8"/>
  <c r="M86" i="8" s="1"/>
  <c r="M116" i="8"/>
  <c r="M118" i="8" s="1"/>
  <c r="N115" i="8" l="1"/>
  <c r="M119" i="8"/>
  <c r="M120" i="8" s="1"/>
  <c r="M87" i="8"/>
  <c r="M88" i="8" s="1"/>
  <c r="N83" i="8"/>
  <c r="N99" i="8"/>
  <c r="M103" i="8"/>
  <c r="M104" i="8" s="1"/>
  <c r="M111" i="8"/>
  <c r="M112" i="8" s="1"/>
  <c r="N107" i="8"/>
  <c r="M92" i="8"/>
  <c r="M94" i="8" s="1"/>
  <c r="M68" i="8"/>
  <c r="M70" i="8" s="1"/>
  <c r="M76" i="8"/>
  <c r="M78" i="8" s="1"/>
  <c r="N67" i="8" l="1"/>
  <c r="M71" i="8"/>
  <c r="M72" i="8" s="1"/>
  <c r="N75" i="8"/>
  <c r="M79" i="8"/>
  <c r="M80" i="8" s="1"/>
  <c r="N91" i="8"/>
  <c r="M95" i="8"/>
  <c r="M96" i="8" s="1"/>
  <c r="N108" i="8"/>
  <c r="N110" i="8" s="1"/>
  <c r="N84" i="8"/>
  <c r="N86" i="8" s="1"/>
  <c r="N100" i="8"/>
  <c r="N102" i="8" s="1"/>
  <c r="N116" i="8"/>
  <c r="N118" i="8" s="1"/>
  <c r="O99" i="8" l="1"/>
  <c r="N103" i="8"/>
  <c r="N104" i="8" s="1"/>
  <c r="O83" i="8"/>
  <c r="N87" i="8"/>
  <c r="N88" i="8" s="1"/>
  <c r="O107" i="8"/>
  <c r="N111" i="8"/>
  <c r="N112" i="8" s="1"/>
  <c r="N76" i="8"/>
  <c r="N78" i="8" s="1"/>
  <c r="N119" i="8"/>
  <c r="N120" i="8" s="1"/>
  <c r="O115" i="8"/>
  <c r="N92" i="8"/>
  <c r="N94" i="8" s="1"/>
  <c r="N68" i="8"/>
  <c r="N70" i="8" s="1"/>
  <c r="N95" i="8" l="1"/>
  <c r="N96" i="8" s="1"/>
  <c r="O91" i="8"/>
  <c r="O75" i="8"/>
  <c r="N79" i="8"/>
  <c r="N80" i="8" s="1"/>
  <c r="O84" i="8"/>
  <c r="O86" i="8" s="1"/>
  <c r="O67" i="8"/>
  <c r="N71" i="8"/>
  <c r="N72" i="8" s="1"/>
  <c r="O116" i="8"/>
  <c r="O118" i="8" s="1"/>
  <c r="O108" i="8"/>
  <c r="O110" i="8" s="1"/>
  <c r="O100" i="8"/>
  <c r="O102" i="8" s="1"/>
  <c r="O111" i="8" l="1"/>
  <c r="O112" i="8" s="1"/>
  <c r="P107" i="8"/>
  <c r="O87" i="8"/>
  <c r="O88" i="8" s="1"/>
  <c r="P83" i="8"/>
  <c r="O68" i="8"/>
  <c r="O70" i="8" s="1"/>
  <c r="O76" i="8"/>
  <c r="O78" i="8" s="1"/>
  <c r="O92" i="8"/>
  <c r="O94" i="8" s="1"/>
  <c r="P99" i="8"/>
  <c r="O103" i="8"/>
  <c r="O104" i="8" s="1"/>
  <c r="P115" i="8"/>
  <c r="O119" i="8"/>
  <c r="O120" i="8" s="1"/>
  <c r="P91" i="8" l="1"/>
  <c r="O95" i="8"/>
  <c r="O96" i="8" s="1"/>
  <c r="O79" i="8"/>
  <c r="O80" i="8" s="1"/>
  <c r="P75" i="8"/>
  <c r="P67" i="8"/>
  <c r="O71" i="8"/>
  <c r="O72" i="8" s="1"/>
  <c r="P84" i="8"/>
  <c r="P86" i="8" s="1"/>
  <c r="P100" i="8"/>
  <c r="P102" i="8" s="1"/>
  <c r="P108" i="8"/>
  <c r="P110" i="8" s="1"/>
  <c r="P116" i="8"/>
  <c r="P118" i="8" s="1"/>
  <c r="Q83" i="8" l="1"/>
  <c r="P87" i="8"/>
  <c r="P88" i="8" s="1"/>
  <c r="Q107" i="8"/>
  <c r="P111" i="8"/>
  <c r="P112" i="8" s="1"/>
  <c r="Q115" i="8"/>
  <c r="P119" i="8"/>
  <c r="P120" i="8" s="1"/>
  <c r="P76" i="8"/>
  <c r="P78" i="8" s="1"/>
  <c r="Q99" i="8"/>
  <c r="P103" i="8"/>
  <c r="P104" i="8" s="1"/>
  <c r="P68" i="8"/>
  <c r="P70" i="8" s="1"/>
  <c r="P92" i="8"/>
  <c r="P94" i="8" s="1"/>
  <c r="P95" i="8" l="1"/>
  <c r="P96" i="8" s="1"/>
  <c r="Q91" i="8"/>
  <c r="Q75" i="8"/>
  <c r="P79" i="8"/>
  <c r="P80" i="8" s="1"/>
  <c r="P71" i="8"/>
  <c r="P72" i="8" s="1"/>
  <c r="Q67" i="8"/>
  <c r="Q108" i="8"/>
  <c r="Q110" i="8" s="1"/>
  <c r="Q100" i="8"/>
  <c r="Q102" i="8" s="1"/>
  <c r="Q116" i="8"/>
  <c r="Q118" i="8" s="1"/>
  <c r="Q84" i="8"/>
  <c r="Q86" i="8" s="1"/>
  <c r="Q119" i="8" l="1"/>
  <c r="Q120" i="8" s="1"/>
  <c r="R115" i="8"/>
  <c r="R99" i="8"/>
  <c r="Q103" i="8"/>
  <c r="Q104" i="8" s="1"/>
  <c r="Q76" i="8"/>
  <c r="Q78" i="8" s="1"/>
  <c r="R83" i="8"/>
  <c r="Q87" i="8"/>
  <c r="Q88" i="8" s="1"/>
  <c r="Q111" i="8"/>
  <c r="Q112" i="8" s="1"/>
  <c r="R107" i="8"/>
  <c r="Q68" i="8"/>
  <c r="Q70" i="8" s="1"/>
  <c r="Q92" i="8"/>
  <c r="Q94" i="8" s="1"/>
  <c r="R67" i="8" l="1"/>
  <c r="Q71" i="8"/>
  <c r="Q72" i="8" s="1"/>
  <c r="R84" i="8"/>
  <c r="R86" i="8" s="1"/>
  <c r="R100" i="8"/>
  <c r="R102" i="8" s="1"/>
  <c r="R108" i="8"/>
  <c r="R110" i="8" s="1"/>
  <c r="R116" i="8"/>
  <c r="R118" i="8" s="1"/>
  <c r="R91" i="8"/>
  <c r="Q95" i="8"/>
  <c r="Q96" i="8" s="1"/>
  <c r="R75" i="8"/>
  <c r="Q79" i="8"/>
  <c r="Q80" i="8" s="1"/>
  <c r="S83" i="8" l="1"/>
  <c r="R87" i="8"/>
  <c r="R88" i="8" s="1"/>
  <c r="S107" i="8"/>
  <c r="R111" i="8"/>
  <c r="R112" i="8" s="1"/>
  <c r="R92" i="8"/>
  <c r="R94" i="8" s="1"/>
  <c r="S115" i="8"/>
  <c r="R119" i="8"/>
  <c r="R120" i="8" s="1"/>
  <c r="S99" i="8"/>
  <c r="R103" i="8"/>
  <c r="R104" i="8" s="1"/>
  <c r="R76" i="8"/>
  <c r="R78" i="8" s="1"/>
  <c r="R68" i="8"/>
  <c r="R70" i="8" s="1"/>
  <c r="S67" i="8" l="1"/>
  <c r="R71" i="8"/>
  <c r="R72" i="8" s="1"/>
  <c r="S75" i="8"/>
  <c r="R79" i="8"/>
  <c r="R80" i="8" s="1"/>
  <c r="S116" i="8"/>
  <c r="S118" i="8" s="1"/>
  <c r="S108" i="8"/>
  <c r="S110" i="8" s="1"/>
  <c r="R95" i="8"/>
  <c r="R96" i="8" s="1"/>
  <c r="S91" i="8"/>
  <c r="S100" i="8"/>
  <c r="S102" i="8" s="1"/>
  <c r="S84" i="8"/>
  <c r="S86" i="8" s="1"/>
  <c r="T99" i="8" l="1"/>
  <c r="S103" i="8"/>
  <c r="S104" i="8" s="1"/>
  <c r="S111" i="8"/>
  <c r="S112" i="8" s="1"/>
  <c r="T107" i="8"/>
  <c r="S76" i="8"/>
  <c r="S78" i="8" s="1"/>
  <c r="S87" i="8"/>
  <c r="S88" i="8" s="1"/>
  <c r="T83" i="8"/>
  <c r="S92" i="8"/>
  <c r="S94" i="8" s="1"/>
  <c r="T115" i="8"/>
  <c r="S119" i="8"/>
  <c r="S120" i="8" s="1"/>
  <c r="S68" i="8"/>
  <c r="S70" i="8" s="1"/>
  <c r="T84" i="8" l="1"/>
  <c r="T86" i="8" s="1"/>
  <c r="T108" i="8"/>
  <c r="T110" i="8" s="1"/>
  <c r="T116" i="8"/>
  <c r="T118" i="8" s="1"/>
  <c r="T67" i="8"/>
  <c r="S71" i="8"/>
  <c r="S72" i="8" s="1"/>
  <c r="T91" i="8"/>
  <c r="S95" i="8"/>
  <c r="S96" i="8" s="1"/>
  <c r="T75" i="8"/>
  <c r="S79" i="8"/>
  <c r="S80" i="8" s="1"/>
  <c r="T100" i="8"/>
  <c r="T102" i="8" s="1"/>
  <c r="U107" i="8" l="1"/>
  <c r="T111" i="8"/>
  <c r="T112" i="8" s="1"/>
  <c r="U115" i="8"/>
  <c r="T119" i="8"/>
  <c r="T120" i="8" s="1"/>
  <c r="U99" i="8"/>
  <c r="T103" i="8"/>
  <c r="T104" i="8" s="1"/>
  <c r="U83" i="8"/>
  <c r="T87" i="8"/>
  <c r="T88" i="8" s="1"/>
  <c r="T92" i="8"/>
  <c r="T94" i="8" s="1"/>
  <c r="T76" i="8"/>
  <c r="T78" i="8" s="1"/>
  <c r="T68" i="8"/>
  <c r="T70" i="8" s="1"/>
  <c r="T71" i="8" l="1"/>
  <c r="T72" i="8" s="1"/>
  <c r="U67" i="8"/>
  <c r="T95" i="8"/>
  <c r="T96" i="8" s="1"/>
  <c r="U91" i="8"/>
  <c r="U75" i="8"/>
  <c r="T79" i="8"/>
  <c r="T80" i="8" s="1"/>
  <c r="U84" i="8"/>
  <c r="U86" i="8" s="1"/>
  <c r="U116" i="8"/>
  <c r="U118" i="8" s="1"/>
  <c r="U100" i="8"/>
  <c r="U102" i="8" s="1"/>
  <c r="U108" i="8"/>
  <c r="U110" i="8" s="1"/>
  <c r="U111" i="8" l="1"/>
  <c r="U112" i="8" s="1"/>
  <c r="V107" i="8"/>
  <c r="V99" i="8"/>
  <c r="U103" i="8"/>
  <c r="U104" i="8" s="1"/>
  <c r="U119" i="8"/>
  <c r="U120" i="8" s="1"/>
  <c r="V115" i="8"/>
  <c r="U92" i="8"/>
  <c r="U94" i="8" s="1"/>
  <c r="U87" i="8"/>
  <c r="U88" i="8" s="1"/>
  <c r="V83" i="8"/>
  <c r="U68" i="8"/>
  <c r="U70" i="8" s="1"/>
  <c r="U76" i="8"/>
  <c r="U78" i="8" s="1"/>
  <c r="V91" i="8" l="1"/>
  <c r="U95" i="8"/>
  <c r="U96" i="8" s="1"/>
  <c r="V75" i="8"/>
  <c r="U79" i="8"/>
  <c r="U80" i="8" s="1"/>
  <c r="V67" i="8"/>
  <c r="U71" i="8"/>
  <c r="U72" i="8" s="1"/>
  <c r="V100" i="8"/>
  <c r="V102" i="8" s="1"/>
  <c r="V84" i="8"/>
  <c r="V86" i="8" s="1"/>
  <c r="V116" i="8"/>
  <c r="V118" i="8" s="1"/>
  <c r="V108" i="8"/>
  <c r="V110" i="8" s="1"/>
  <c r="W83" i="8" l="1"/>
  <c r="V87" i="8"/>
  <c r="V88" i="8" s="1"/>
  <c r="W99" i="8"/>
  <c r="V103" i="8"/>
  <c r="V104" i="8" s="1"/>
  <c r="V119" i="8"/>
  <c r="V120" i="8" s="1"/>
  <c r="W115" i="8"/>
  <c r="V76" i="8"/>
  <c r="V78" i="8" s="1"/>
  <c r="W107" i="8"/>
  <c r="V111" i="8"/>
  <c r="V112" i="8" s="1"/>
  <c r="V68" i="8"/>
  <c r="V70" i="8" s="1"/>
  <c r="V92" i="8"/>
  <c r="V94" i="8" s="1"/>
  <c r="V95" i="8" l="1"/>
  <c r="V96" i="8" s="1"/>
  <c r="W91" i="8"/>
  <c r="W108" i="8"/>
  <c r="W110" i="8" s="1"/>
  <c r="W67" i="8"/>
  <c r="V71" i="8"/>
  <c r="V72" i="8" s="1"/>
  <c r="V79" i="8"/>
  <c r="V80" i="8" s="1"/>
  <c r="W75" i="8"/>
  <c r="W100" i="8"/>
  <c r="W102" i="8" s="1"/>
  <c r="W116" i="8"/>
  <c r="W118" i="8" s="1"/>
  <c r="W84" i="8"/>
  <c r="W86" i="8" s="1"/>
  <c r="X99" i="8" l="1"/>
  <c r="W103" i="8"/>
  <c r="W104" i="8" s="1"/>
  <c r="W111" i="8"/>
  <c r="W112" i="8" s="1"/>
  <c r="X107" i="8"/>
  <c r="W87" i="8"/>
  <c r="W88" i="8" s="1"/>
  <c r="X83" i="8"/>
  <c r="W76" i="8"/>
  <c r="W78" i="8" s="1"/>
  <c r="W92" i="8"/>
  <c r="W94" i="8" s="1"/>
  <c r="X115" i="8"/>
  <c r="W119" i="8"/>
  <c r="W120" i="8" s="1"/>
  <c r="W68" i="8"/>
  <c r="W70" i="8" s="1"/>
  <c r="X75" i="8" l="1"/>
  <c r="W79" i="8"/>
  <c r="W80" i="8" s="1"/>
  <c r="X108" i="8"/>
  <c r="X110" i="8" s="1"/>
  <c r="X116" i="8"/>
  <c r="X118" i="8" s="1"/>
  <c r="X91" i="8"/>
  <c r="W95" i="8"/>
  <c r="W96" i="8" s="1"/>
  <c r="X84" i="8"/>
  <c r="X86" i="8" s="1"/>
  <c r="X67" i="8"/>
  <c r="W71" i="8"/>
  <c r="W72" i="8" s="1"/>
  <c r="X100" i="8"/>
  <c r="X102" i="8" s="1"/>
  <c r="Y107" i="8" l="1"/>
  <c r="X111" i="8"/>
  <c r="X112" i="8" s="1"/>
  <c r="X68" i="8"/>
  <c r="X70" i="8" s="1"/>
  <c r="X92" i="8"/>
  <c r="X94" i="8" s="1"/>
  <c r="Y99" i="8"/>
  <c r="X103" i="8"/>
  <c r="X104" i="8" s="1"/>
  <c r="Y83" i="8"/>
  <c r="X87" i="8"/>
  <c r="X88" i="8" s="1"/>
  <c r="Y115" i="8"/>
  <c r="X119" i="8"/>
  <c r="X120" i="8" s="1"/>
  <c r="X76" i="8"/>
  <c r="X78" i="8" s="1"/>
  <c r="Y75" i="8" l="1"/>
  <c r="X79" i="8"/>
  <c r="X80" i="8" s="1"/>
  <c r="X95" i="8"/>
  <c r="X96" i="8" s="1"/>
  <c r="Y91" i="8"/>
  <c r="X71" i="8"/>
  <c r="X72" i="8" s="1"/>
  <c r="Y67" i="8"/>
  <c r="Y116" i="8"/>
  <c r="Y118" i="8" s="1"/>
  <c r="Y100" i="8"/>
  <c r="Y102" i="8" s="1"/>
  <c r="Y84" i="8"/>
  <c r="Y86" i="8" s="1"/>
  <c r="Y108" i="8"/>
  <c r="Y110" i="8" s="1"/>
  <c r="Y87" i="8" l="1"/>
  <c r="Y88" i="8" s="1"/>
  <c r="Z83" i="8"/>
  <c r="Z115" i="8"/>
  <c r="Y119" i="8"/>
  <c r="Y120" i="8" s="1"/>
  <c r="Y92" i="8"/>
  <c r="Y94" i="8" s="1"/>
  <c r="Z99" i="8"/>
  <c r="Y103" i="8"/>
  <c r="Y104" i="8" s="1"/>
  <c r="Y111" i="8"/>
  <c r="Y112" i="8" s="1"/>
  <c r="Z107" i="8"/>
  <c r="Y68" i="8"/>
  <c r="Y70" i="8" s="1"/>
  <c r="Y76" i="8"/>
  <c r="Y78" i="8" s="1"/>
  <c r="Z75" i="8" l="1"/>
  <c r="Y79" i="8"/>
  <c r="Y80" i="8" s="1"/>
  <c r="Z67" i="8"/>
  <c r="Y71" i="8"/>
  <c r="Y72" i="8" s="1"/>
  <c r="Z100" i="8"/>
  <c r="Z102" i="8" s="1"/>
  <c r="Z116" i="8"/>
  <c r="Z118" i="8" s="1"/>
  <c r="Z108" i="8"/>
  <c r="Z110" i="8" s="1"/>
  <c r="Z84" i="8"/>
  <c r="Z86" i="8" s="1"/>
  <c r="Z91" i="8"/>
  <c r="Y95" i="8"/>
  <c r="Y96" i="8" s="1"/>
  <c r="AA115" i="8" l="1"/>
  <c r="Z119" i="8"/>
  <c r="Z120" i="8" s="1"/>
  <c r="AA83" i="8"/>
  <c r="Z87" i="8"/>
  <c r="Z88" i="8" s="1"/>
  <c r="Z68" i="8"/>
  <c r="Z70" i="8" s="1"/>
  <c r="AA107" i="8"/>
  <c r="Z111" i="8"/>
  <c r="Z112" i="8" s="1"/>
  <c r="AA99" i="8"/>
  <c r="Z103" i="8"/>
  <c r="Z104" i="8" s="1"/>
  <c r="Z92" i="8"/>
  <c r="Z94" i="8" s="1"/>
  <c r="Z76" i="8"/>
  <c r="Z78" i="8" s="1"/>
  <c r="AA108" i="8" l="1"/>
  <c r="AA110" i="8" s="1"/>
  <c r="AA84" i="8"/>
  <c r="AA86" i="8" s="1"/>
  <c r="Z79" i="8"/>
  <c r="Z80" i="8" s="1"/>
  <c r="AA75" i="8"/>
  <c r="Z95" i="8"/>
  <c r="Z96" i="8" s="1"/>
  <c r="AA91" i="8"/>
  <c r="AA67" i="8"/>
  <c r="Z71" i="8"/>
  <c r="Z72" i="8" s="1"/>
  <c r="AA100" i="8"/>
  <c r="AA102" i="8" s="1"/>
  <c r="AA116" i="8"/>
  <c r="AA118" i="8" s="1"/>
  <c r="AA111" i="8" l="1"/>
  <c r="AA112" i="8" s="1"/>
  <c r="AB107" i="8"/>
  <c r="AB99" i="8"/>
  <c r="AA103" i="8"/>
  <c r="AA104" i="8" s="1"/>
  <c r="AA92" i="8"/>
  <c r="AA94" i="8" s="1"/>
  <c r="AA87" i="8"/>
  <c r="AA88" i="8" s="1"/>
  <c r="AB83" i="8"/>
  <c r="AA76" i="8"/>
  <c r="AA78" i="8" s="1"/>
  <c r="AB115" i="8"/>
  <c r="AA119" i="8"/>
  <c r="AA120" i="8" s="1"/>
  <c r="AA68" i="8"/>
  <c r="AA70" i="8" s="1"/>
  <c r="AB67" i="8" l="1"/>
  <c r="AA71" i="8"/>
  <c r="AA72" i="8" s="1"/>
  <c r="AB75" i="8"/>
  <c r="AA79" i="8"/>
  <c r="AA80" i="8" s="1"/>
  <c r="AB91" i="8"/>
  <c r="AA95" i="8"/>
  <c r="AA96" i="8" s="1"/>
  <c r="AB84" i="8"/>
  <c r="AB86" i="8" s="1"/>
  <c r="AB100" i="8"/>
  <c r="AB102" i="8" s="1"/>
  <c r="AB116" i="8"/>
  <c r="AB118" i="8" s="1"/>
  <c r="AB108" i="8"/>
  <c r="AB110" i="8" s="1"/>
  <c r="AC107" i="8" l="1"/>
  <c r="AB111" i="8"/>
  <c r="AB112" i="8" s="1"/>
  <c r="AC83" i="8"/>
  <c r="AB87" i="8"/>
  <c r="AB88" i="8" s="1"/>
  <c r="AB76" i="8"/>
  <c r="AB78" i="8" s="1"/>
  <c r="AC99" i="8"/>
  <c r="AB103" i="8"/>
  <c r="AB104" i="8" s="1"/>
  <c r="AC115" i="8"/>
  <c r="AB119" i="8"/>
  <c r="AB120" i="8" s="1"/>
  <c r="AB92" i="8"/>
  <c r="AB94" i="8" s="1"/>
  <c r="AB68" i="8"/>
  <c r="AB70" i="8" s="1"/>
  <c r="AB95" i="8" l="1"/>
  <c r="AB96" i="8" s="1"/>
  <c r="AC91" i="8"/>
  <c r="AB71" i="8"/>
  <c r="AB72" i="8" s="1"/>
  <c r="AC67" i="8"/>
  <c r="AC100" i="8"/>
  <c r="AC102" i="8" s="1"/>
  <c r="AC84" i="8"/>
  <c r="AC86" i="8" s="1"/>
  <c r="AC75" i="8"/>
  <c r="AB79" i="8"/>
  <c r="AB80" i="8" s="1"/>
  <c r="AC116" i="8"/>
  <c r="AC118" i="8" s="1"/>
  <c r="AC108" i="8"/>
  <c r="AC110" i="8" s="1"/>
  <c r="AD99" i="8" l="1"/>
  <c r="AC103" i="8"/>
  <c r="AC104" i="8" s="1"/>
  <c r="AD115" i="8"/>
  <c r="AC119" i="8"/>
  <c r="AC120" i="8" s="1"/>
  <c r="AC111" i="8"/>
  <c r="AC112" i="8" s="1"/>
  <c r="AD107" i="8"/>
  <c r="AC68" i="8"/>
  <c r="AC70" i="8" s="1"/>
  <c r="AC92" i="8"/>
  <c r="AC94" i="8" s="1"/>
  <c r="AC87" i="8"/>
  <c r="AC88" i="8" s="1"/>
  <c r="AD83" i="8"/>
  <c r="AC76" i="8"/>
  <c r="AC78" i="8" s="1"/>
  <c r="AD75" i="8" l="1"/>
  <c r="AC79" i="8"/>
  <c r="AC80" i="8" s="1"/>
  <c r="AD91" i="8"/>
  <c r="AC95" i="8"/>
  <c r="AC96" i="8" s="1"/>
  <c r="AD67" i="8"/>
  <c r="AC71" i="8"/>
  <c r="AC72" i="8" s="1"/>
  <c r="AD116" i="8"/>
  <c r="AD118" i="8" s="1"/>
  <c r="AD108" i="8"/>
  <c r="AD110" i="8" s="1"/>
  <c r="AD84" i="8"/>
  <c r="AD86" i="8" s="1"/>
  <c r="AD100" i="8"/>
  <c r="AD102" i="8" s="1"/>
  <c r="AE99" i="8" l="1"/>
  <c r="AD103" i="8"/>
  <c r="AD104" i="8" s="1"/>
  <c r="AE83" i="8"/>
  <c r="AD87" i="8"/>
  <c r="AD88" i="8" s="1"/>
  <c r="AD119" i="8"/>
  <c r="AD120" i="8" s="1"/>
  <c r="AE115" i="8"/>
  <c r="AD92" i="8"/>
  <c r="AD94" i="8" s="1"/>
  <c r="AE107" i="8"/>
  <c r="AD111" i="8"/>
  <c r="AD112" i="8" s="1"/>
  <c r="AD68" i="8"/>
  <c r="AD70" i="8" s="1"/>
  <c r="AD76" i="8"/>
  <c r="AD78" i="8" s="1"/>
  <c r="AE67" i="8" l="1"/>
  <c r="AD71" i="8"/>
  <c r="AD72" i="8" s="1"/>
  <c r="AD95" i="8"/>
  <c r="AD96" i="8" s="1"/>
  <c r="AE91" i="8"/>
  <c r="AE84" i="8"/>
  <c r="AE86" i="8"/>
  <c r="AE75" i="8"/>
  <c r="AD79" i="8"/>
  <c r="AD80" i="8" s="1"/>
  <c r="AE116" i="8"/>
  <c r="AE118" i="8" s="1"/>
  <c r="AE108" i="8"/>
  <c r="AE110" i="8" s="1"/>
  <c r="AE100" i="8"/>
  <c r="AE102" i="8" s="1"/>
  <c r="AF99" i="8" l="1"/>
  <c r="AE103" i="8"/>
  <c r="AE104" i="8" s="1"/>
  <c r="AE111" i="8"/>
  <c r="AE112" i="8" s="1"/>
  <c r="AF107" i="8"/>
  <c r="AF115" i="8"/>
  <c r="AE119" i="8"/>
  <c r="AE120" i="8" s="1"/>
  <c r="AE92" i="8"/>
  <c r="AE94" i="8" s="1"/>
  <c r="AE76" i="8"/>
  <c r="AE78" i="8" s="1"/>
  <c r="AE87" i="8"/>
  <c r="AE88" i="8" s="1"/>
  <c r="AF83" i="8"/>
  <c r="AE68" i="8"/>
  <c r="AE70" i="8" s="1"/>
  <c r="AF91" i="8" l="1"/>
  <c r="AE95" i="8"/>
  <c r="AE96" i="8" s="1"/>
  <c r="AF67" i="8"/>
  <c r="AE71" i="8"/>
  <c r="AE72" i="8" s="1"/>
  <c r="AF84" i="8"/>
  <c r="AF86" i="8" s="1"/>
  <c r="AF108" i="8"/>
  <c r="AF110" i="8" s="1"/>
  <c r="AF75" i="8"/>
  <c r="AE79" i="8"/>
  <c r="AE80" i="8" s="1"/>
  <c r="AF116" i="8"/>
  <c r="AF118" i="8" s="1"/>
  <c r="AF100" i="8"/>
  <c r="AF102" i="8" s="1"/>
  <c r="AG107" i="8" l="1"/>
  <c r="AF111" i="8"/>
  <c r="AF112" i="8" s="1"/>
  <c r="AG99" i="8"/>
  <c r="AF103" i="8"/>
  <c r="AF104" i="8" s="1"/>
  <c r="AG115" i="8"/>
  <c r="AF119" i="8"/>
  <c r="AF120" i="8" s="1"/>
  <c r="AF68" i="8"/>
  <c r="AF70" i="8" s="1"/>
  <c r="AG83" i="8"/>
  <c r="AF87" i="8"/>
  <c r="AF88" i="8" s="1"/>
  <c r="AF76" i="8"/>
  <c r="AF78" i="8" s="1"/>
  <c r="AF92" i="8"/>
  <c r="AF94" i="8" s="1"/>
  <c r="AF95" i="8" l="1"/>
  <c r="AF96" i="8" s="1"/>
  <c r="AG91" i="8"/>
  <c r="AF71" i="8"/>
  <c r="AF72" i="8" s="1"/>
  <c r="AG67" i="8"/>
  <c r="AG75" i="8"/>
  <c r="AF79" i="8"/>
  <c r="AF80" i="8" s="1"/>
  <c r="AG100" i="8"/>
  <c r="AG102" i="8" s="1"/>
  <c r="AG84" i="8"/>
  <c r="AG86" i="8" s="1"/>
  <c r="AG116" i="8"/>
  <c r="AG118" i="8" s="1"/>
  <c r="AG108" i="8"/>
  <c r="AG110" i="8" s="1"/>
  <c r="AG111" i="8" l="1"/>
  <c r="AG112" i="8" s="1"/>
  <c r="AH107" i="8"/>
  <c r="AH99" i="8"/>
  <c r="AG103" i="8"/>
  <c r="AG104" i="8" s="1"/>
  <c r="AG87" i="8"/>
  <c r="AG88" i="8" s="1"/>
  <c r="AH83" i="8"/>
  <c r="AG76" i="8"/>
  <c r="AG78" i="8" s="1"/>
  <c r="AG68" i="8"/>
  <c r="AG70" i="8" s="1"/>
  <c r="AG119" i="8"/>
  <c r="AG120" i="8" s="1"/>
  <c r="AH115" i="8"/>
  <c r="AG92" i="8"/>
  <c r="AG94" i="8" s="1"/>
  <c r="AH67" i="8" l="1"/>
  <c r="AG71" i="8"/>
  <c r="AG72" i="8" s="1"/>
  <c r="AG79" i="8"/>
  <c r="AG80" i="8" s="1"/>
  <c r="AH75" i="8"/>
  <c r="AH116" i="8"/>
  <c r="AH118" i="8" s="1"/>
  <c r="AH100" i="8"/>
  <c r="AH102" i="8" s="1"/>
  <c r="AH84" i="8"/>
  <c r="AH86" i="8" s="1"/>
  <c r="AH108" i="8"/>
  <c r="AH110" i="8" s="1"/>
  <c r="AH91" i="8"/>
  <c r="AG95" i="8"/>
  <c r="AG96" i="8" s="1"/>
  <c r="AI99" i="8" l="1"/>
  <c r="AH103" i="8"/>
  <c r="AH104" i="8" s="1"/>
  <c r="AI107" i="8"/>
  <c r="AH111" i="8"/>
  <c r="AH112" i="8" s="1"/>
  <c r="AI83" i="8"/>
  <c r="AH87" i="8"/>
  <c r="AH88" i="8" s="1"/>
  <c r="AI115" i="8"/>
  <c r="AH119" i="8"/>
  <c r="AH120" i="8" s="1"/>
  <c r="AH76" i="8"/>
  <c r="AH78" i="8" s="1"/>
  <c r="AH92" i="8"/>
  <c r="AH94" i="8" s="1"/>
  <c r="AH68" i="8"/>
  <c r="AH70" i="8" s="1"/>
  <c r="AI67" i="8" l="1"/>
  <c r="AH71" i="8"/>
  <c r="AH72" i="8" s="1"/>
  <c r="AH95" i="8"/>
  <c r="AH96" i="8" s="1"/>
  <c r="AI91" i="8"/>
  <c r="AI116" i="8"/>
  <c r="AI118" i="8" s="1"/>
  <c r="AI108" i="8"/>
  <c r="AI110" i="8" s="1"/>
  <c r="AI75" i="8"/>
  <c r="AH79" i="8"/>
  <c r="AH80" i="8" s="1"/>
  <c r="AI84" i="8"/>
  <c r="AI86" i="8" s="1"/>
  <c r="AI100" i="8"/>
  <c r="AI102" i="8" s="1"/>
  <c r="AJ99" i="8" l="1"/>
  <c r="AI103" i="8"/>
  <c r="AI104" i="8" s="1"/>
  <c r="AI87" i="8"/>
  <c r="AI88" i="8" s="1"/>
  <c r="AJ83" i="8"/>
  <c r="AI92" i="8"/>
  <c r="AI94" i="8" s="1"/>
  <c r="AJ115" i="8"/>
  <c r="AI119" i="8"/>
  <c r="AI120" i="8" s="1"/>
  <c r="AI111" i="8"/>
  <c r="AI112" i="8" s="1"/>
  <c r="AJ107" i="8"/>
  <c r="AI76" i="8"/>
  <c r="AI78" i="8" s="1"/>
  <c r="AI68" i="8"/>
  <c r="AI70" i="8" s="1"/>
  <c r="AJ84" i="8" l="1"/>
  <c r="AJ86" i="8" s="1"/>
  <c r="AJ116" i="8"/>
  <c r="AJ118" i="8" s="1"/>
  <c r="AJ108" i="8"/>
  <c r="AJ110" i="8" s="1"/>
  <c r="AJ91" i="8"/>
  <c r="AI95" i="8"/>
  <c r="AI96" i="8" s="1"/>
  <c r="AJ75" i="8"/>
  <c r="AI79" i="8"/>
  <c r="AI80" i="8" s="1"/>
  <c r="AJ67" i="8"/>
  <c r="AI71" i="8"/>
  <c r="AI72" i="8" s="1"/>
  <c r="AJ100" i="8"/>
  <c r="AJ102" i="8" s="1"/>
  <c r="AK107" i="8" l="1"/>
  <c r="AJ111" i="8"/>
  <c r="AJ112" i="8" s="1"/>
  <c r="AK115" i="8"/>
  <c r="AJ119" i="8"/>
  <c r="AJ120" i="8" s="1"/>
  <c r="AJ68" i="8"/>
  <c r="AJ70" i="8" s="1"/>
  <c r="AJ92" i="8"/>
  <c r="AJ94" i="8" s="1"/>
  <c r="AK99" i="8"/>
  <c r="AJ103" i="8"/>
  <c r="AJ104" i="8" s="1"/>
  <c r="AK83" i="8"/>
  <c r="AJ87" i="8"/>
  <c r="AJ88" i="8" s="1"/>
  <c r="AJ76" i="8"/>
  <c r="AJ78" i="8" s="1"/>
  <c r="AJ95" i="8" l="1"/>
  <c r="AJ96" i="8" s="1"/>
  <c r="AK91" i="8"/>
  <c r="AJ71" i="8"/>
  <c r="AJ72" i="8" s="1"/>
  <c r="AK67" i="8"/>
  <c r="AK84" i="8"/>
  <c r="AK86" i="8" s="1"/>
  <c r="AK116" i="8"/>
  <c r="AK118" i="8" s="1"/>
  <c r="AK75" i="8"/>
  <c r="AJ79" i="8"/>
  <c r="AJ80" i="8" s="1"/>
  <c r="AK100" i="8"/>
  <c r="AK102" i="8" s="1"/>
  <c r="AK108" i="8"/>
  <c r="AK110" i="8" s="1"/>
  <c r="AL99" i="8" l="1"/>
  <c r="AK103" i="8"/>
  <c r="AK104" i="8" s="1"/>
  <c r="AK111" i="8"/>
  <c r="AK112" i="8" s="1"/>
  <c r="AL107" i="8"/>
  <c r="AK68" i="8"/>
  <c r="AK70" i="8" s="1"/>
  <c r="AK92" i="8"/>
  <c r="AK94" i="8" s="1"/>
  <c r="AL115" i="8"/>
  <c r="AK119" i="8"/>
  <c r="AK120" i="8" s="1"/>
  <c r="AK76" i="8"/>
  <c r="AK78" i="8" s="1"/>
  <c r="AK87" i="8"/>
  <c r="AK88" i="8" s="1"/>
  <c r="AL83" i="8"/>
  <c r="AL91" i="8" l="1"/>
  <c r="AK95" i="8"/>
  <c r="AK96" i="8" s="1"/>
  <c r="AK79" i="8"/>
  <c r="AK80" i="8" s="1"/>
  <c r="AL75" i="8"/>
  <c r="AL108" i="8"/>
  <c r="AL110" i="8" s="1"/>
  <c r="AL84" i="8"/>
  <c r="AL86" i="8" s="1"/>
  <c r="AL67" i="8"/>
  <c r="AK71" i="8"/>
  <c r="AK72" i="8" s="1"/>
  <c r="AL116" i="8"/>
  <c r="AL118" i="8" s="1"/>
  <c r="AL100" i="8"/>
  <c r="AL102" i="8" s="1"/>
  <c r="AM83" i="8" l="1"/>
  <c r="AL87" i="8"/>
  <c r="AL88" i="8" s="1"/>
  <c r="AM99" i="8"/>
  <c r="AL103" i="8"/>
  <c r="AL104" i="8" s="1"/>
  <c r="AL119" i="8"/>
  <c r="AL120" i="8" s="1"/>
  <c r="AM115" i="8"/>
  <c r="AL76" i="8"/>
  <c r="AL78" i="8" s="1"/>
  <c r="AM107" i="8"/>
  <c r="AL111" i="8"/>
  <c r="AL112" i="8" s="1"/>
  <c r="AL68" i="8"/>
  <c r="AL70" i="8" s="1"/>
  <c r="AL92" i="8"/>
  <c r="AL94" i="8" s="1"/>
  <c r="AM100" i="8" l="1"/>
  <c r="AM102" i="8" s="1"/>
  <c r="AM75" i="8"/>
  <c r="AL79" i="8"/>
  <c r="AL80" i="8" s="1"/>
  <c r="AM116" i="8"/>
  <c r="AM118" i="8" s="1"/>
  <c r="AM67" i="8"/>
  <c r="AL71" i="8"/>
  <c r="AL72" i="8" s="1"/>
  <c r="AL95" i="8"/>
  <c r="AL96" i="8" s="1"/>
  <c r="AM91" i="8"/>
  <c r="AM108" i="8"/>
  <c r="AM110" i="8" s="1"/>
  <c r="AM84" i="8"/>
  <c r="AM86" i="8" s="1"/>
  <c r="AN115" i="8" l="1"/>
  <c r="AM119" i="8"/>
  <c r="AM120" i="8" s="1"/>
  <c r="AM87" i="8"/>
  <c r="AM88" i="8" s="1"/>
  <c r="AN83" i="8"/>
  <c r="AM111" i="8"/>
  <c r="AM112" i="8" s="1"/>
  <c r="AN107" i="8"/>
  <c r="AN99" i="8"/>
  <c r="AM103" i="8"/>
  <c r="AM104" i="8" s="1"/>
  <c r="AM68" i="8"/>
  <c r="AM70" i="8" s="1"/>
  <c r="AM76" i="8"/>
  <c r="AM78" i="8" s="1"/>
  <c r="AM92" i="8"/>
  <c r="AM94" i="8" s="1"/>
  <c r="AN75" i="8" l="1"/>
  <c r="AM79" i="8"/>
  <c r="AM80" i="8" s="1"/>
  <c r="AN84" i="8"/>
  <c r="AN86" i="8" s="1"/>
  <c r="AN91" i="8"/>
  <c r="AM95" i="8"/>
  <c r="AM96" i="8" s="1"/>
  <c r="AN108" i="8"/>
  <c r="AN110" i="8" s="1"/>
  <c r="AN100" i="8"/>
  <c r="AN102" i="8" s="1"/>
  <c r="AN67" i="8"/>
  <c r="AM71" i="8"/>
  <c r="AM72" i="8" s="1"/>
  <c r="AN116" i="8"/>
  <c r="AN118" i="8" s="1"/>
  <c r="AO107" i="8" l="1"/>
  <c r="AN111" i="8"/>
  <c r="AN112" i="8" s="1"/>
  <c r="AO83" i="8"/>
  <c r="AN87" i="8"/>
  <c r="AN88" i="8" s="1"/>
  <c r="AO115" i="8"/>
  <c r="AN119" i="8"/>
  <c r="AN120" i="8" s="1"/>
  <c r="AO99" i="8"/>
  <c r="AN103" i="8"/>
  <c r="AN104" i="8" s="1"/>
  <c r="AN68" i="8"/>
  <c r="AN70" i="8" s="1"/>
  <c r="AN92" i="8"/>
  <c r="AN94" i="8" s="1"/>
  <c r="AN76" i="8"/>
  <c r="AN78" i="8" s="1"/>
  <c r="AO75" i="8" l="1"/>
  <c r="AN79" i="8"/>
  <c r="AN80" i="8" s="1"/>
  <c r="AN95" i="8"/>
  <c r="AN96" i="8" s="1"/>
  <c r="AO91" i="8"/>
  <c r="AO100" i="8"/>
  <c r="AO102" i="8" s="1"/>
  <c r="AO84" i="8"/>
  <c r="AO86" i="8" s="1"/>
  <c r="AN71" i="8"/>
  <c r="AN72" i="8" s="1"/>
  <c r="AO67" i="8"/>
  <c r="AO116" i="8"/>
  <c r="AO118" i="8" s="1"/>
  <c r="AO108" i="8"/>
  <c r="AO110" i="8" s="1"/>
  <c r="AO87" i="8" l="1"/>
  <c r="AO88" i="8" s="1"/>
  <c r="AP83" i="8"/>
  <c r="AP115" i="8"/>
  <c r="AO119" i="8"/>
  <c r="AO120" i="8" s="1"/>
  <c r="AO92" i="8"/>
  <c r="AO94" i="8" s="1"/>
  <c r="AO111" i="8"/>
  <c r="AO112" i="8" s="1"/>
  <c r="AP107" i="8"/>
  <c r="AO68" i="8"/>
  <c r="AO70" i="8" s="1"/>
  <c r="AP99" i="8"/>
  <c r="AO103" i="8"/>
  <c r="AO104" i="8" s="1"/>
  <c r="AO76" i="8"/>
  <c r="AO78" i="8" s="1"/>
  <c r="AP67" i="8" l="1"/>
  <c r="AO71" i="8"/>
  <c r="AO72" i="8" s="1"/>
  <c r="AP108" i="8"/>
  <c r="AP110" i="8" s="1"/>
  <c r="AP116" i="8"/>
  <c r="AP118" i="8" s="1"/>
  <c r="AP84" i="8"/>
  <c r="AP86" i="8" s="1"/>
  <c r="AP100" i="8"/>
  <c r="AP102" i="8" s="1"/>
  <c r="AP75" i="8"/>
  <c r="AO79" i="8"/>
  <c r="AO80" i="8" s="1"/>
  <c r="AP91" i="8"/>
  <c r="AO95" i="8"/>
  <c r="AO96" i="8" s="1"/>
  <c r="AQ107" i="8" l="1"/>
  <c r="AP111" i="8"/>
  <c r="AP112" i="8" s="1"/>
  <c r="AP76" i="8"/>
  <c r="AP78" i="8" s="1"/>
  <c r="AQ83" i="8"/>
  <c r="AP87" i="8"/>
  <c r="AP88" i="8" s="1"/>
  <c r="AQ99" i="8"/>
  <c r="AP103" i="8"/>
  <c r="AP104" i="8" s="1"/>
  <c r="AQ115" i="8"/>
  <c r="AP119" i="8"/>
  <c r="AP120" i="8" s="1"/>
  <c r="AP92" i="8"/>
  <c r="AP94" i="8" s="1"/>
  <c r="AP68" i="8"/>
  <c r="AP70" i="8" s="1"/>
  <c r="AP95" i="8" l="1"/>
  <c r="AP96" i="8" s="1"/>
  <c r="AQ91" i="8"/>
  <c r="AQ67" i="8"/>
  <c r="AP71" i="8"/>
  <c r="AP72" i="8" s="1"/>
  <c r="AQ100" i="8"/>
  <c r="AQ102" i="8" s="1"/>
  <c r="AQ75" i="8"/>
  <c r="AP79" i="8"/>
  <c r="AP80" i="8" s="1"/>
  <c r="AQ116" i="8"/>
  <c r="AQ118" i="8" s="1"/>
  <c r="AQ84" i="8"/>
  <c r="AQ86" i="8" s="1"/>
  <c r="AQ108" i="8"/>
  <c r="AQ110" i="8" s="1"/>
  <c r="AR115" i="8" l="1"/>
  <c r="AQ119" i="8"/>
  <c r="AQ120" i="8" s="1"/>
  <c r="AQ76" i="8"/>
  <c r="AQ78" i="8" s="1"/>
  <c r="AQ68" i="8"/>
  <c r="AQ70" i="8" s="1"/>
  <c r="AQ111" i="8"/>
  <c r="AQ112" i="8" s="1"/>
  <c r="AR107" i="8"/>
  <c r="AQ87" i="8"/>
  <c r="AQ88" i="8" s="1"/>
  <c r="AR83" i="8"/>
  <c r="AQ92" i="8"/>
  <c r="AQ94" i="8" s="1"/>
  <c r="AR99" i="8"/>
  <c r="AQ103" i="8"/>
  <c r="AQ104" i="8" s="1"/>
  <c r="AR91" i="8" l="1"/>
  <c r="AQ95" i="8"/>
  <c r="AQ96" i="8" s="1"/>
  <c r="AR84" i="8"/>
  <c r="AR86" i="8" s="1"/>
  <c r="AR100" i="8"/>
  <c r="AR102" i="8" s="1"/>
  <c r="AR108" i="8"/>
  <c r="AR110" i="8" s="1"/>
  <c r="AQ79" i="8"/>
  <c r="AQ80" i="8" s="1"/>
  <c r="AR75" i="8"/>
  <c r="AR67" i="8"/>
  <c r="AQ71" i="8"/>
  <c r="AQ72" i="8" s="1"/>
  <c r="AR116" i="8"/>
  <c r="AR118" i="8" s="1"/>
  <c r="AS107" i="8" l="1"/>
  <c r="AR111" i="8"/>
  <c r="AR112" i="8" s="1"/>
  <c r="AS115" i="8"/>
  <c r="AR119" i="8"/>
  <c r="AR120" i="8" s="1"/>
  <c r="AR76" i="8"/>
  <c r="AR78" i="8" s="1"/>
  <c r="AS99" i="8"/>
  <c r="AR103" i="8"/>
  <c r="AR104" i="8" s="1"/>
  <c r="AS83" i="8"/>
  <c r="AR87" i="8"/>
  <c r="AR88" i="8" s="1"/>
  <c r="AR68" i="8"/>
  <c r="AR70" i="8" s="1"/>
  <c r="AR92" i="8"/>
  <c r="AR94" i="8" s="1"/>
  <c r="AR95" i="8" l="1"/>
  <c r="AR96" i="8" s="1"/>
  <c r="AS91" i="8"/>
  <c r="AR71" i="8"/>
  <c r="AR72" i="8" s="1"/>
  <c r="AS67" i="8"/>
  <c r="AS100" i="8"/>
  <c r="AS102" i="8" s="1"/>
  <c r="AS116" i="8"/>
  <c r="AS118" i="8" s="1"/>
  <c r="AS75" i="8"/>
  <c r="AR79" i="8"/>
  <c r="AR80" i="8" s="1"/>
  <c r="AS84" i="8"/>
  <c r="AS86" i="8" s="1"/>
  <c r="AS108" i="8"/>
  <c r="AS110" i="8" s="1"/>
  <c r="AT99" i="8" l="1"/>
  <c r="AS103" i="8"/>
  <c r="AS104" i="8" s="1"/>
  <c r="AS87" i="8"/>
  <c r="AS88" i="8" s="1"/>
  <c r="AT83" i="8"/>
  <c r="AT115" i="8"/>
  <c r="AS119" i="8"/>
  <c r="AS120" i="8" s="1"/>
  <c r="AS68" i="8"/>
  <c r="AS70" i="8" s="1"/>
  <c r="AS92" i="8"/>
  <c r="AS94" i="8" s="1"/>
  <c r="AS111" i="8"/>
  <c r="AS112" i="8" s="1"/>
  <c r="AT107" i="8"/>
  <c r="AS76" i="8"/>
  <c r="AS78" i="8" s="1"/>
  <c r="AT75" i="8" l="1"/>
  <c r="AS79" i="8"/>
  <c r="AS80" i="8" s="1"/>
  <c r="AT91" i="8"/>
  <c r="AS95" i="8"/>
  <c r="AS96" i="8" s="1"/>
  <c r="AT67" i="8"/>
  <c r="AS71" i="8"/>
  <c r="AS72" i="8" s="1"/>
  <c r="AT84" i="8"/>
  <c r="AT86" i="8" s="1"/>
  <c r="AT108" i="8"/>
  <c r="AT110" i="8" s="1"/>
  <c r="AT116" i="8"/>
  <c r="AT118" i="8" s="1"/>
  <c r="AT100" i="8"/>
  <c r="AT102" i="8" s="1"/>
  <c r="AU99" i="8" l="1"/>
  <c r="AT103" i="8"/>
  <c r="AT104" i="8" s="1"/>
  <c r="AU83" i="8"/>
  <c r="AT87" i="8"/>
  <c r="AT88" i="8" s="1"/>
  <c r="AT119" i="8"/>
  <c r="AT120" i="8" s="1"/>
  <c r="AU115" i="8"/>
  <c r="AT92" i="8"/>
  <c r="AT94" i="8" s="1"/>
  <c r="AU107" i="8"/>
  <c r="AT111" i="8"/>
  <c r="AT112" i="8" s="1"/>
  <c r="AT68" i="8"/>
  <c r="AT70" i="8" s="1"/>
  <c r="AT76" i="8"/>
  <c r="AT78" i="8" s="1"/>
  <c r="AU116" i="8" l="1"/>
  <c r="AU118" i="8" s="1"/>
  <c r="AU108" i="8"/>
  <c r="AU110" i="8" s="1"/>
  <c r="AU67" i="8"/>
  <c r="AT71" i="8"/>
  <c r="AT72" i="8" s="1"/>
  <c r="AT95" i="8"/>
  <c r="AT96" i="8" s="1"/>
  <c r="AU91" i="8"/>
  <c r="AU84" i="8"/>
  <c r="AU86" i="8" s="1"/>
  <c r="AU75" i="8"/>
  <c r="AT79" i="8"/>
  <c r="AT80" i="8" s="1"/>
  <c r="AU100" i="8"/>
  <c r="AU102" i="8" s="1"/>
  <c r="AV99" i="8" l="1"/>
  <c r="AU103" i="8"/>
  <c r="AU104" i="8" s="1"/>
  <c r="AU111" i="8"/>
  <c r="AU112" i="8" s="1"/>
  <c r="AV107" i="8"/>
  <c r="AV115" i="8"/>
  <c r="AU119" i="8"/>
  <c r="AU120" i="8" s="1"/>
  <c r="AU92" i="8"/>
  <c r="AU94" i="8" s="1"/>
  <c r="AU76" i="8"/>
  <c r="AU78" i="8" s="1"/>
  <c r="AU87" i="8"/>
  <c r="AU88" i="8" s="1"/>
  <c r="AV83" i="8"/>
  <c r="AU68" i="8"/>
  <c r="AU70" i="8" s="1"/>
  <c r="AV91" i="8" l="1"/>
  <c r="AU95" i="8"/>
  <c r="AU96" i="8" s="1"/>
  <c r="AV67" i="8"/>
  <c r="AU71" i="8"/>
  <c r="AU72" i="8" s="1"/>
  <c r="AV75" i="8"/>
  <c r="AU79" i="8"/>
  <c r="AU80" i="8" s="1"/>
  <c r="AV84" i="8"/>
  <c r="AV86" i="8" s="1"/>
  <c r="AV108" i="8"/>
  <c r="AV110" i="8" s="1"/>
  <c r="AV116" i="8"/>
  <c r="AV118" i="8" s="1"/>
  <c r="AV100" i="8"/>
  <c r="AV102" i="8" s="1"/>
  <c r="AW107" i="8" l="1"/>
  <c r="AV111" i="8"/>
  <c r="AV112" i="8" s="1"/>
  <c r="AW83" i="8"/>
  <c r="AV87" i="8"/>
  <c r="AV88" i="8" s="1"/>
  <c r="AW115" i="8"/>
  <c r="AV119" i="8"/>
  <c r="AV120" i="8" s="1"/>
  <c r="AV68" i="8"/>
  <c r="AV70" i="8" s="1"/>
  <c r="AW99" i="8"/>
  <c r="AV103" i="8"/>
  <c r="AV104" i="8" s="1"/>
  <c r="AV76" i="8"/>
  <c r="AV78" i="8" s="1"/>
  <c r="AV92" i="8"/>
  <c r="AV94" i="8" s="1"/>
  <c r="AV71" i="8" l="1"/>
  <c r="AV72" i="8" s="1"/>
  <c r="AW67" i="8"/>
  <c r="AW75" i="8"/>
  <c r="AV79" i="8"/>
  <c r="AV80" i="8" s="1"/>
  <c r="AV95" i="8"/>
  <c r="AV96" i="8" s="1"/>
  <c r="AW91" i="8"/>
  <c r="AW84" i="8"/>
  <c r="AW86" i="8" s="1"/>
  <c r="AW100" i="8"/>
  <c r="AW102" i="8" s="1"/>
  <c r="AW116" i="8"/>
  <c r="AW118" i="8" s="1"/>
  <c r="AW108" i="8"/>
  <c r="AW110" i="8" s="1"/>
  <c r="AW87" i="8" l="1"/>
  <c r="AW88" i="8" s="1"/>
  <c r="AX83" i="8"/>
  <c r="AX99" i="8"/>
  <c r="AW103" i="8"/>
  <c r="AW104" i="8" s="1"/>
  <c r="AX107" i="8"/>
  <c r="AW111" i="8"/>
  <c r="AW112" i="8" s="1"/>
  <c r="AW119" i="8"/>
  <c r="AW120" i="8" s="1"/>
  <c r="AX115" i="8"/>
  <c r="AW76" i="8"/>
  <c r="AW78" i="8" s="1"/>
  <c r="AW92" i="8"/>
  <c r="AW94" i="8" s="1"/>
  <c r="AW68" i="8"/>
  <c r="AW70" i="8" s="1"/>
  <c r="AX91" i="8" l="1"/>
  <c r="AW95" i="8"/>
  <c r="AW96" i="8" s="1"/>
  <c r="AX75" i="8"/>
  <c r="AW79" i="8"/>
  <c r="AW80" i="8" s="1"/>
  <c r="AX100" i="8"/>
  <c r="AX102" i="8" s="1"/>
  <c r="AX67" i="8"/>
  <c r="AW71" i="8"/>
  <c r="AW72" i="8" s="1"/>
  <c r="AX84" i="8"/>
  <c r="AX86" i="8" s="1"/>
  <c r="AX116" i="8"/>
  <c r="AX118" i="8" s="1"/>
  <c r="AX108" i="8"/>
  <c r="AX110" i="8" s="1"/>
  <c r="AY115" i="8" l="1"/>
  <c r="AX119" i="8"/>
  <c r="AX120" i="8" s="1"/>
  <c r="AY83" i="8"/>
  <c r="AX87" i="8"/>
  <c r="AX88" i="8" s="1"/>
  <c r="AX76" i="8"/>
  <c r="AX78" i="8" s="1"/>
  <c r="AX68" i="8"/>
  <c r="AX70" i="8" s="1"/>
  <c r="AY107" i="8"/>
  <c r="AX111" i="8"/>
  <c r="AX112" i="8" s="1"/>
  <c r="AY99" i="8"/>
  <c r="AX103" i="8"/>
  <c r="AX104" i="8" s="1"/>
  <c r="AX92" i="8"/>
  <c r="AX94" i="8" s="1"/>
  <c r="AY67" i="8" l="1"/>
  <c r="AX71" i="8"/>
  <c r="AX72" i="8" s="1"/>
  <c r="AY75" i="8"/>
  <c r="AX79" i="8"/>
  <c r="AX80" i="8" s="1"/>
  <c r="AY100" i="8"/>
  <c r="AY102" i="8" s="1"/>
  <c r="AY84" i="8"/>
  <c r="AY86" i="8" s="1"/>
  <c r="AX95" i="8"/>
  <c r="AX96" i="8" s="1"/>
  <c r="AY91" i="8"/>
  <c r="AY108" i="8"/>
  <c r="AY110" i="8" s="1"/>
  <c r="AY116" i="8"/>
  <c r="AY118" i="8" s="1"/>
  <c r="AY111" i="8" l="1"/>
  <c r="AY112" i="8" s="1"/>
  <c r="AZ107" i="8"/>
  <c r="AZ99" i="8"/>
  <c r="AY103" i="8"/>
  <c r="AY104" i="8" s="1"/>
  <c r="AY87" i="8"/>
  <c r="AY88" i="8" s="1"/>
  <c r="AZ83" i="8"/>
  <c r="AY76" i="8"/>
  <c r="AY78" i="8" s="1"/>
  <c r="AZ115" i="8"/>
  <c r="AY119" i="8"/>
  <c r="AY120" i="8" s="1"/>
  <c r="AY92" i="8"/>
  <c r="AY94" i="8" s="1"/>
  <c r="AY68" i="8"/>
  <c r="AY70" i="8" s="1"/>
  <c r="AZ116" i="8" l="1"/>
  <c r="AZ118" i="8" s="1"/>
  <c r="AZ91" i="8"/>
  <c r="AY95" i="8"/>
  <c r="AY96" i="8" s="1"/>
  <c r="AZ75" i="8"/>
  <c r="AY79" i="8"/>
  <c r="AY80" i="8" s="1"/>
  <c r="AZ100" i="8"/>
  <c r="AZ102" i="8" s="1"/>
  <c r="AZ67" i="8"/>
  <c r="AY71" i="8"/>
  <c r="AY72" i="8" s="1"/>
  <c r="AZ84" i="8"/>
  <c r="AZ86" i="8" s="1"/>
  <c r="AZ108" i="8"/>
  <c r="AZ110" i="8" s="1"/>
  <c r="BA107" i="8" l="1"/>
  <c r="AZ111" i="8"/>
  <c r="AZ112" i="8" s="1"/>
  <c r="BA115" i="8"/>
  <c r="AZ119" i="8"/>
  <c r="AZ120" i="8" s="1"/>
  <c r="AZ92" i="8"/>
  <c r="AZ94" i="8" s="1"/>
  <c r="BA83" i="8"/>
  <c r="AZ87" i="8"/>
  <c r="AZ88" i="8" s="1"/>
  <c r="BA99" i="8"/>
  <c r="AZ103" i="8"/>
  <c r="AZ104" i="8" s="1"/>
  <c r="AZ68" i="8"/>
  <c r="AZ70" i="8" s="1"/>
  <c r="AZ76" i="8"/>
  <c r="AZ78" i="8" s="1"/>
  <c r="AZ71" i="8" l="1"/>
  <c r="AZ72" i="8" s="1"/>
  <c r="BA67" i="8"/>
  <c r="AZ95" i="8"/>
  <c r="AZ96" i="8" s="1"/>
  <c r="BA91" i="8"/>
  <c r="BA84" i="8"/>
  <c r="BA86" i="8" s="1"/>
  <c r="BA116" i="8"/>
  <c r="BA118" i="8" s="1"/>
  <c r="BA75" i="8"/>
  <c r="AZ79" i="8"/>
  <c r="AZ80" i="8" s="1"/>
  <c r="BA100" i="8"/>
  <c r="BA102" i="8" s="1"/>
  <c r="BA108" i="8"/>
  <c r="BA110" i="8" s="1"/>
  <c r="BB99" i="8" l="1"/>
  <c r="BA103" i="8"/>
  <c r="BA104" i="8" s="1"/>
  <c r="BA92" i="8"/>
  <c r="BA94" i="8" s="1"/>
  <c r="BB115" i="8"/>
  <c r="BA119" i="8"/>
  <c r="BA120" i="8" s="1"/>
  <c r="BA68" i="8"/>
  <c r="BA70" i="8" s="1"/>
  <c r="BB107" i="8"/>
  <c r="BA111" i="8"/>
  <c r="BA112" i="8" s="1"/>
  <c r="BA76" i="8"/>
  <c r="BA78" i="8" s="1"/>
  <c r="BA87" i="8"/>
  <c r="BA88" i="8" s="1"/>
  <c r="BB83" i="8"/>
  <c r="BB75" i="8" l="1"/>
  <c r="BA79" i="8"/>
  <c r="BA80" i="8" s="1"/>
  <c r="BB91" i="8"/>
  <c r="BA95" i="8"/>
  <c r="BA96" i="8" s="1"/>
  <c r="BB67" i="8"/>
  <c r="BA71" i="8"/>
  <c r="BA72" i="8" s="1"/>
  <c r="BB84" i="8"/>
  <c r="BB86" i="8" s="1"/>
  <c r="BB108" i="8"/>
  <c r="BB110" i="8" s="1"/>
  <c r="BB116" i="8"/>
  <c r="BB118" i="8" s="1"/>
  <c r="BB100" i="8"/>
  <c r="BB102" i="8" s="1"/>
  <c r="BC99" i="8" l="1"/>
  <c r="BB103" i="8"/>
  <c r="BB104" i="8" s="1"/>
  <c r="BC83" i="8"/>
  <c r="BB87" i="8"/>
  <c r="BB88" i="8" s="1"/>
  <c r="BB92" i="8"/>
  <c r="BB94" i="8" s="1"/>
  <c r="BB119" i="8"/>
  <c r="BB120" i="8" s="1"/>
  <c r="BC115" i="8"/>
  <c r="BC107" i="8"/>
  <c r="BB111" i="8"/>
  <c r="BB112" i="8" s="1"/>
  <c r="BB68" i="8"/>
  <c r="BB70" i="8" s="1"/>
  <c r="BB76" i="8"/>
  <c r="BB78" i="8" s="1"/>
  <c r="BC116" i="8" l="1"/>
  <c r="BC118" i="8" s="1"/>
  <c r="BC84" i="8"/>
  <c r="BC86" i="8" s="1"/>
  <c r="BB79" i="8"/>
  <c r="BB80" i="8" s="1"/>
  <c r="BC75" i="8"/>
  <c r="BC67" i="8"/>
  <c r="BB71" i="8"/>
  <c r="BB72" i="8" s="1"/>
  <c r="BB95" i="8"/>
  <c r="BB96" i="8" s="1"/>
  <c r="BC91" i="8"/>
  <c r="BC108" i="8"/>
  <c r="BC110" i="8" s="1"/>
  <c r="BC100" i="8"/>
  <c r="BC102" i="8" s="1"/>
  <c r="BD99" i="8" l="1"/>
  <c r="BC103" i="8"/>
  <c r="BC104" i="8" s="1"/>
  <c r="BC111" i="8"/>
  <c r="BC112" i="8" s="1"/>
  <c r="BD107" i="8"/>
  <c r="BD115" i="8"/>
  <c r="BC119" i="8"/>
  <c r="BC120" i="8" s="1"/>
  <c r="BC87" i="8"/>
  <c r="BC88" i="8" s="1"/>
  <c r="BD83" i="8"/>
  <c r="BC68" i="8"/>
  <c r="BC70" i="8" s="1"/>
  <c r="BC92" i="8"/>
  <c r="BC94" i="8" s="1"/>
  <c r="BC76" i="8"/>
  <c r="BC78" i="8" s="1"/>
  <c r="BD91" i="8" l="1"/>
  <c r="BC95" i="8"/>
  <c r="BC96" i="8" s="1"/>
  <c r="BD84" i="8"/>
  <c r="BD86" i="8" s="1"/>
  <c r="BD108" i="8"/>
  <c r="BD110" i="8" s="1"/>
  <c r="BD75" i="8"/>
  <c r="BC79" i="8"/>
  <c r="BC80" i="8" s="1"/>
  <c r="BD67" i="8"/>
  <c r="BC71" i="8"/>
  <c r="BC72" i="8" s="1"/>
  <c r="BD116" i="8"/>
  <c r="BD118" i="8" s="1"/>
  <c r="BD100" i="8"/>
  <c r="BD102" i="8" s="1"/>
  <c r="BE107" i="8" l="1"/>
  <c r="BD111" i="8"/>
  <c r="BD112" i="8" s="1"/>
  <c r="BE115" i="8"/>
  <c r="BD119" i="8"/>
  <c r="BD120" i="8" s="1"/>
  <c r="BE83" i="8"/>
  <c r="BD87" i="8"/>
  <c r="BD88" i="8" s="1"/>
  <c r="BD76" i="8"/>
  <c r="BD78" i="8" s="1"/>
  <c r="BE99" i="8"/>
  <c r="BD103" i="8"/>
  <c r="BD104" i="8" s="1"/>
  <c r="BD68" i="8"/>
  <c r="BD70" i="8" s="1"/>
  <c r="BD92" i="8"/>
  <c r="BD94" i="8" s="1"/>
  <c r="BD95" i="8" l="1"/>
  <c r="BD96" i="8" s="1"/>
  <c r="BE91" i="8"/>
  <c r="BE75" i="8"/>
  <c r="BD79" i="8"/>
  <c r="BD80" i="8" s="1"/>
  <c r="BD71" i="8"/>
  <c r="BD72" i="8" s="1"/>
  <c r="BE67" i="8"/>
  <c r="BE116" i="8"/>
  <c r="BE118" i="8" s="1"/>
  <c r="BE100" i="8"/>
  <c r="BE102" i="8" s="1"/>
  <c r="BE84" i="8"/>
  <c r="BE86" i="8" s="1"/>
  <c r="BE108" i="8"/>
  <c r="BE110" i="8" s="1"/>
  <c r="BF107" i="8" l="1"/>
  <c r="BE111" i="8"/>
  <c r="BE112" i="8" s="1"/>
  <c r="BE87" i="8"/>
  <c r="BE88" i="8" s="1"/>
  <c r="BF83" i="8"/>
  <c r="BF99" i="8"/>
  <c r="BE103" i="8"/>
  <c r="BE104" i="8" s="1"/>
  <c r="BF115" i="8"/>
  <c r="BE119" i="8"/>
  <c r="BE120" i="8" s="1"/>
  <c r="BE76" i="8"/>
  <c r="BE78" i="8" s="1"/>
  <c r="BE68" i="8"/>
  <c r="BE70" i="8" s="1"/>
  <c r="BE92" i="8"/>
  <c r="BE94" i="8" s="1"/>
  <c r="BF91" i="8" l="1"/>
  <c r="BE95" i="8"/>
  <c r="BE96" i="8" s="1"/>
  <c r="BF75" i="8"/>
  <c r="BE79" i="8"/>
  <c r="BE80" i="8" s="1"/>
  <c r="BF67" i="8"/>
  <c r="BE71" i="8"/>
  <c r="BE72" i="8" s="1"/>
  <c r="BF84" i="8"/>
  <c r="BF86" i="8" s="1"/>
  <c r="BF116" i="8"/>
  <c r="BF118" i="8" s="1"/>
  <c r="BF100" i="8"/>
  <c r="BF102" i="8" s="1"/>
  <c r="BF108" i="8"/>
  <c r="BF110" i="8" s="1"/>
  <c r="BG83" i="8" l="1"/>
  <c r="BF87" i="8"/>
  <c r="BF88" i="8" s="1"/>
  <c r="BF76" i="8"/>
  <c r="BF78" i="8" s="1"/>
  <c r="BG115" i="8"/>
  <c r="BF119" i="8"/>
  <c r="BF120" i="8" s="1"/>
  <c r="BG99" i="8"/>
  <c r="BF103" i="8"/>
  <c r="BF104" i="8" s="1"/>
  <c r="BG107" i="8"/>
  <c r="BF111" i="8"/>
  <c r="BF112" i="8" s="1"/>
  <c r="BF68" i="8"/>
  <c r="BF70" i="8" s="1"/>
  <c r="BF92" i="8"/>
  <c r="BF94" i="8" s="1"/>
  <c r="BF79" i="8" l="1"/>
  <c r="BF80" i="8" s="1"/>
  <c r="BG75" i="8"/>
  <c r="BG100" i="8"/>
  <c r="BG102" i="8" s="1"/>
  <c r="BG67" i="8"/>
  <c r="BF71" i="8"/>
  <c r="BF72" i="8" s="1"/>
  <c r="BF95" i="8"/>
  <c r="BF96" i="8" s="1"/>
  <c r="BG91" i="8"/>
  <c r="BG108" i="8"/>
  <c r="BG110" i="8" s="1"/>
  <c r="BG116" i="8"/>
  <c r="BG118" i="8" s="1"/>
  <c r="BG84" i="8"/>
  <c r="BG86" i="8" s="1"/>
  <c r="BG87" i="8" l="1"/>
  <c r="BG88" i="8" s="1"/>
  <c r="BH83" i="8"/>
  <c r="BG92" i="8"/>
  <c r="BG94" i="8" s="1"/>
  <c r="BG76" i="8"/>
  <c r="BG78" i="8" s="1"/>
  <c r="BH115" i="8"/>
  <c r="BG119" i="8"/>
  <c r="BG120" i="8" s="1"/>
  <c r="BH99" i="8"/>
  <c r="BG103" i="8"/>
  <c r="BG104" i="8" s="1"/>
  <c r="BG111" i="8"/>
  <c r="BG112" i="8" s="1"/>
  <c r="BH107" i="8"/>
  <c r="BG68" i="8"/>
  <c r="BG70" i="8" s="1"/>
  <c r="BH67" i="8" l="1"/>
  <c r="BG71" i="8"/>
  <c r="BG72" i="8" s="1"/>
  <c r="BH75" i="8"/>
  <c r="BG79" i="8"/>
  <c r="BG80" i="8" s="1"/>
  <c r="BH116" i="8"/>
  <c r="BH118" i="8" s="1"/>
  <c r="BH108" i="8"/>
  <c r="BH110" i="8" s="1"/>
  <c r="BH91" i="8"/>
  <c r="BG95" i="8"/>
  <c r="BG96" i="8" s="1"/>
  <c r="BH84" i="8"/>
  <c r="BH86" i="8" s="1"/>
  <c r="BH100" i="8"/>
  <c r="BH102" i="8" s="1"/>
  <c r="BI107" i="8" l="1"/>
  <c r="BH111" i="8"/>
  <c r="BH112" i="8" s="1"/>
  <c r="BI83" i="8"/>
  <c r="BH87" i="8"/>
  <c r="BH88" i="8" s="1"/>
  <c r="BH76" i="8"/>
  <c r="BH78" i="8" s="1"/>
  <c r="BI99" i="8"/>
  <c r="BH103" i="8"/>
  <c r="BH104" i="8" s="1"/>
  <c r="BI115" i="8"/>
  <c r="BH119" i="8"/>
  <c r="BH120" i="8" s="1"/>
  <c r="BH92" i="8"/>
  <c r="BH94" i="8" s="1"/>
  <c r="BH68" i="8"/>
  <c r="BH70" i="8" s="1"/>
  <c r="BH71" i="8" l="1"/>
  <c r="BH72" i="8" s="1"/>
  <c r="BI67" i="8"/>
  <c r="BH95" i="8"/>
  <c r="BH96" i="8" s="1"/>
  <c r="BI91" i="8"/>
  <c r="BI100" i="8"/>
  <c r="BI102" i="8" s="1"/>
  <c r="BI84" i="8"/>
  <c r="BI86" i="8" s="1"/>
  <c r="BI75" i="8"/>
  <c r="BH79" i="8"/>
  <c r="BH80" i="8" s="1"/>
  <c r="BI116" i="8"/>
  <c r="BI118" i="8" s="1"/>
  <c r="BI108" i="8"/>
  <c r="BI110" i="8" s="1"/>
  <c r="BI87" i="8" l="1"/>
  <c r="BI88" i="8" s="1"/>
  <c r="BJ83" i="8"/>
  <c r="BJ115" i="8"/>
  <c r="BI119" i="8"/>
  <c r="BI120" i="8" s="1"/>
  <c r="BJ99" i="8"/>
  <c r="BI103" i="8"/>
  <c r="BI104" i="8" s="1"/>
  <c r="BI68" i="8"/>
  <c r="BI70" i="8" s="1"/>
  <c r="BI92" i="8"/>
  <c r="BI94" i="8" s="1"/>
  <c r="BJ107" i="8"/>
  <c r="BI111" i="8"/>
  <c r="BI112" i="8" s="1"/>
  <c r="BI76" i="8"/>
  <c r="BI78" i="8" s="1"/>
  <c r="BJ75" i="8" l="1"/>
  <c r="BI79" i="8"/>
  <c r="BI80" i="8" s="1"/>
  <c r="BJ91" i="8"/>
  <c r="BI95" i="8"/>
  <c r="BI96" i="8" s="1"/>
  <c r="BJ67" i="8"/>
  <c r="BI71" i="8"/>
  <c r="BI72" i="8" s="1"/>
  <c r="BJ108" i="8"/>
  <c r="BJ110" i="8" s="1"/>
  <c r="BJ84" i="8"/>
  <c r="BJ86" i="8" s="1"/>
  <c r="BJ116" i="8"/>
  <c r="BJ118" i="8" s="1"/>
  <c r="BJ100" i="8"/>
  <c r="BJ102" i="8" s="1"/>
  <c r="BK99" i="8" l="1"/>
  <c r="BJ103" i="8"/>
  <c r="BJ104" i="8" s="1"/>
  <c r="BK83" i="8"/>
  <c r="BJ87" i="8"/>
  <c r="BJ88" i="8" s="1"/>
  <c r="BJ119" i="8"/>
  <c r="BJ120" i="8" s="1"/>
  <c r="BK115" i="8"/>
  <c r="BK107" i="8"/>
  <c r="BJ111" i="8"/>
  <c r="BJ112" i="8" s="1"/>
  <c r="BJ92" i="8"/>
  <c r="BJ94" i="8" s="1"/>
  <c r="BJ68" i="8"/>
  <c r="BJ70" i="8" s="1"/>
  <c r="BJ76" i="8"/>
  <c r="BJ78" i="8" s="1"/>
  <c r="BK67" i="8" l="1"/>
  <c r="BJ71" i="8"/>
  <c r="BJ72" i="8" s="1"/>
  <c r="BK84" i="8"/>
  <c r="BK86" i="8" s="1"/>
  <c r="BK108" i="8"/>
  <c r="BK110" i="8" s="1"/>
  <c r="BK75" i="8"/>
  <c r="BJ79" i="8"/>
  <c r="BJ80" i="8" s="1"/>
  <c r="BJ95" i="8"/>
  <c r="BJ96" i="8" s="1"/>
  <c r="BK91" i="8"/>
  <c r="BK116" i="8"/>
  <c r="BK118" i="8" s="1"/>
  <c r="BK100" i="8"/>
  <c r="BK102" i="8" s="1"/>
  <c r="BK111" i="8" l="1"/>
  <c r="BK112" i="8" s="1"/>
  <c r="BL107" i="8"/>
  <c r="BL115" i="8"/>
  <c r="BK119" i="8"/>
  <c r="BK120" i="8" s="1"/>
  <c r="BK76" i="8"/>
  <c r="BK78" i="8" s="1"/>
  <c r="BK87" i="8"/>
  <c r="BK88" i="8" s="1"/>
  <c r="BL83" i="8"/>
  <c r="BL99" i="8"/>
  <c r="BK103" i="8"/>
  <c r="BK104" i="8" s="1"/>
  <c r="BK92" i="8"/>
  <c r="BK94" i="8" s="1"/>
  <c r="BK68" i="8"/>
  <c r="BK70" i="8" s="1"/>
  <c r="BL67" i="8" l="1"/>
  <c r="BK71" i="8"/>
  <c r="BK72" i="8" s="1"/>
  <c r="BL75" i="8"/>
  <c r="BK79" i="8"/>
  <c r="BK80" i="8" s="1"/>
  <c r="BL116" i="8"/>
  <c r="BL118" i="8" s="1"/>
  <c r="BL108" i="8"/>
  <c r="BL110" i="8" s="1"/>
  <c r="BL91" i="8"/>
  <c r="BK95" i="8"/>
  <c r="BK96" i="8" s="1"/>
  <c r="BL84" i="8"/>
  <c r="BL86" i="8" s="1"/>
  <c r="BL100" i="8"/>
  <c r="BL102" i="8" s="1"/>
  <c r="BM107" i="8" l="1"/>
  <c r="BL111" i="8"/>
  <c r="BL112" i="8" s="1"/>
  <c r="BM83" i="8"/>
  <c r="BL87" i="8"/>
  <c r="BL88" i="8" s="1"/>
  <c r="BL76" i="8"/>
  <c r="BL78" i="8" s="1"/>
  <c r="BM99" i="8"/>
  <c r="BL103" i="8"/>
  <c r="BL104" i="8" s="1"/>
  <c r="BM115" i="8"/>
  <c r="BL119" i="8"/>
  <c r="BL120" i="8" s="1"/>
  <c r="BL92" i="8"/>
  <c r="BL94" i="8" s="1"/>
  <c r="BL68" i="8"/>
  <c r="BL70" i="8" s="1"/>
  <c r="BL71" i="8" l="1"/>
  <c r="BL72" i="8" s="1"/>
  <c r="BM67" i="8"/>
  <c r="BL95" i="8"/>
  <c r="BL96" i="8" s="1"/>
  <c r="BM91" i="8"/>
  <c r="BM75" i="8"/>
  <c r="BL79" i="8"/>
  <c r="BL80" i="8" s="1"/>
  <c r="BM100" i="8"/>
  <c r="BM102" i="8" s="1"/>
  <c r="BM84" i="8"/>
  <c r="BM86" i="8" s="1"/>
  <c r="BM116" i="8"/>
  <c r="BM118" i="8" s="1"/>
  <c r="BM108" i="8"/>
  <c r="BM110" i="8" s="1"/>
  <c r="BM87" i="8" l="1"/>
  <c r="BM88" i="8" s="1"/>
  <c r="BN83" i="8"/>
  <c r="BN99" i="8"/>
  <c r="BM103" i="8"/>
  <c r="BM104" i="8" s="1"/>
  <c r="BN107" i="8"/>
  <c r="BM111" i="8"/>
  <c r="BM112" i="8" s="1"/>
  <c r="BM76" i="8"/>
  <c r="BM78" i="8" s="1"/>
  <c r="BM92" i="8"/>
  <c r="BM94" i="8" s="1"/>
  <c r="BM119" i="8"/>
  <c r="BM120" i="8" s="1"/>
  <c r="BN115" i="8"/>
  <c r="BM68" i="8"/>
  <c r="BM70" i="8" s="1"/>
  <c r="BN91" i="8" l="1"/>
  <c r="BM95" i="8"/>
  <c r="BM96" i="8" s="1"/>
  <c r="BM79" i="8"/>
  <c r="BM80" i="8" s="1"/>
  <c r="BN75" i="8"/>
  <c r="BN100" i="8"/>
  <c r="BN102" i="8" s="1"/>
  <c r="BN84" i="8"/>
  <c r="BN86" i="8" s="1"/>
  <c r="BN116" i="8"/>
  <c r="BN118" i="8" s="1"/>
  <c r="BN67" i="8"/>
  <c r="BM71" i="8"/>
  <c r="BM72" i="8" s="1"/>
  <c r="BN108" i="8"/>
  <c r="BN110" i="8" s="1"/>
  <c r="BO115" i="8" l="1"/>
  <c r="BN119" i="8"/>
  <c r="BN120" i="8" s="1"/>
  <c r="BO99" i="8"/>
  <c r="BN103" i="8"/>
  <c r="BN104" i="8" s="1"/>
  <c r="BN76" i="8"/>
  <c r="BN78" i="8"/>
  <c r="BN68" i="8"/>
  <c r="BN70" i="8" s="1"/>
  <c r="BO83" i="8"/>
  <c r="BN87" i="8"/>
  <c r="BN88" i="8" s="1"/>
  <c r="BO107" i="8"/>
  <c r="BN111" i="8"/>
  <c r="BN112" i="8" s="1"/>
  <c r="BN92" i="8"/>
  <c r="BN94" i="8" s="1"/>
  <c r="BO67" i="8" l="1"/>
  <c r="BN71" i="8"/>
  <c r="BN72" i="8" s="1"/>
  <c r="BO108" i="8"/>
  <c r="BO110" i="8" s="1"/>
  <c r="BO100" i="8"/>
  <c r="BO102" i="8" s="1"/>
  <c r="BN95" i="8"/>
  <c r="BN96" i="8" s="1"/>
  <c r="BO91" i="8"/>
  <c r="BO75" i="8"/>
  <c r="BN79" i="8"/>
  <c r="BN80" i="8" s="1"/>
  <c r="BO84" i="8"/>
  <c r="BO86" i="8" s="1"/>
  <c r="BO116" i="8"/>
  <c r="BO118" i="8" s="1"/>
  <c r="BO87" i="8" l="1"/>
  <c r="BO88" i="8" s="1"/>
  <c r="BP83" i="8"/>
  <c r="BO92" i="8"/>
  <c r="BO94" i="8" s="1"/>
  <c r="BO111" i="8"/>
  <c r="BO112" i="8" s="1"/>
  <c r="BP107" i="8"/>
  <c r="BP99" i="8"/>
  <c r="BO103" i="8"/>
  <c r="BO104" i="8" s="1"/>
  <c r="BO119" i="8"/>
  <c r="BO120" i="8" s="1"/>
  <c r="BP115" i="8"/>
  <c r="BO76" i="8"/>
  <c r="BO78" i="8" s="1"/>
  <c r="BO68" i="8"/>
  <c r="BO70" i="8" s="1"/>
  <c r="BP67" i="8" l="1"/>
  <c r="BO71" i="8"/>
  <c r="BO72" i="8" s="1"/>
  <c r="BP75" i="8"/>
  <c r="BO79" i="8"/>
  <c r="BO80" i="8" s="1"/>
  <c r="BP91" i="8"/>
  <c r="BO95" i="8"/>
  <c r="BO96" i="8" s="1"/>
  <c r="BP100" i="8"/>
  <c r="BP102" i="8" s="1"/>
  <c r="BP116" i="8"/>
  <c r="BP118" i="8" s="1"/>
  <c r="BP108" i="8"/>
  <c r="BP110" i="8" s="1"/>
  <c r="BP84" i="8"/>
  <c r="BP86" i="8" s="1"/>
  <c r="BQ107" i="8" l="1"/>
  <c r="BP111" i="8"/>
  <c r="BP112" i="8" s="1"/>
  <c r="BQ99" i="8"/>
  <c r="BP103" i="8"/>
  <c r="BP104" i="8" s="1"/>
  <c r="BP76" i="8"/>
  <c r="BP78" i="8"/>
  <c r="BQ83" i="8"/>
  <c r="BP87" i="8"/>
  <c r="BP88" i="8" s="1"/>
  <c r="BQ115" i="8"/>
  <c r="BP119" i="8"/>
  <c r="BP120" i="8" s="1"/>
  <c r="BP92" i="8"/>
  <c r="BP94" i="8" s="1"/>
  <c r="BP68" i="8"/>
  <c r="BP70" i="8" s="1"/>
  <c r="BP71" i="8" l="1"/>
  <c r="BP72" i="8" s="1"/>
  <c r="BQ67" i="8"/>
  <c r="BP95" i="8"/>
  <c r="BP96" i="8" s="1"/>
  <c r="BQ91" i="8"/>
  <c r="BQ84" i="8"/>
  <c r="BQ86" i="8" s="1"/>
  <c r="BQ100" i="8"/>
  <c r="BQ102" i="8" s="1"/>
  <c r="BP79" i="8"/>
  <c r="BP80" i="8" s="1"/>
  <c r="BQ75" i="8"/>
  <c r="BQ116" i="8"/>
  <c r="BQ118" i="8" s="1"/>
  <c r="BQ108" i="8"/>
  <c r="BQ110" i="8" s="1"/>
  <c r="BR107" i="8" l="1"/>
  <c r="BQ111" i="8"/>
  <c r="BQ112" i="8" s="1"/>
  <c r="BR99" i="8"/>
  <c r="BQ103" i="8"/>
  <c r="BQ104" i="8" s="1"/>
  <c r="BQ87" i="8"/>
  <c r="BQ88" i="8" s="1"/>
  <c r="BR83" i="8"/>
  <c r="BQ92" i="8"/>
  <c r="BQ94" i="8" s="1"/>
  <c r="BR115" i="8"/>
  <c r="BQ119" i="8"/>
  <c r="BQ120" i="8" s="1"/>
  <c r="BQ76" i="8"/>
  <c r="BQ78" i="8" s="1"/>
  <c r="BQ68" i="8"/>
  <c r="BQ70" i="8" s="1"/>
  <c r="BR75" i="8" l="1"/>
  <c r="BQ79" i="8"/>
  <c r="BQ80" i="8" s="1"/>
  <c r="BR91" i="8"/>
  <c r="BQ95" i="8"/>
  <c r="BQ96" i="8" s="1"/>
  <c r="BR100" i="8"/>
  <c r="BR102" i="8" s="1"/>
  <c r="BR67" i="8"/>
  <c r="BQ71" i="8"/>
  <c r="BQ72" i="8" s="1"/>
  <c r="BR84" i="8"/>
  <c r="BR86" i="8" s="1"/>
  <c r="BR116" i="8"/>
  <c r="BR118" i="8" s="1"/>
  <c r="BR108" i="8"/>
  <c r="BR110" i="8" s="1"/>
  <c r="BS83" i="8" l="1"/>
  <c r="BR87" i="8"/>
  <c r="BR88" i="8" s="1"/>
  <c r="BR68" i="8"/>
  <c r="BR70" i="8" s="1"/>
  <c r="BR92" i="8"/>
  <c r="BR94" i="8" s="1"/>
  <c r="BR119" i="8"/>
  <c r="BR120" i="8" s="1"/>
  <c r="BS115" i="8"/>
  <c r="BS107" i="8"/>
  <c r="BR111" i="8"/>
  <c r="BR112" i="8" s="1"/>
  <c r="BS99" i="8"/>
  <c r="BR103" i="8"/>
  <c r="BR104" i="8" s="1"/>
  <c r="BR76" i="8"/>
  <c r="BR78" i="8" s="1"/>
  <c r="BS116" i="8" l="1"/>
  <c r="BS118" i="8" s="1"/>
  <c r="BS67" i="8"/>
  <c r="BR71" i="8"/>
  <c r="BR72" i="8" s="1"/>
  <c r="BS100" i="8"/>
  <c r="BS102" i="8" s="1"/>
  <c r="BR79" i="8"/>
  <c r="BR80" i="8" s="1"/>
  <c r="BS75" i="8"/>
  <c r="BR95" i="8"/>
  <c r="BR96" i="8" s="1"/>
  <c r="BS91" i="8"/>
  <c r="BS108" i="8"/>
  <c r="BS110" i="8" s="1"/>
  <c r="BS84" i="8"/>
  <c r="BS86" i="8" s="1"/>
  <c r="BT99" i="8" l="1"/>
  <c r="BS103" i="8"/>
  <c r="BS104" i="8" s="1"/>
  <c r="BS87" i="8"/>
  <c r="BS88" i="8" s="1"/>
  <c r="BT83" i="8"/>
  <c r="BS111" i="8"/>
  <c r="BS112" i="8" s="1"/>
  <c r="BT107" i="8"/>
  <c r="BT115" i="8"/>
  <c r="BS119" i="8"/>
  <c r="BS120" i="8" s="1"/>
  <c r="BS68" i="8"/>
  <c r="BS70" i="8" s="1"/>
  <c r="BS76" i="8"/>
  <c r="BS78" i="8" s="1"/>
  <c r="BS92" i="8"/>
  <c r="BS94" i="8" s="1"/>
  <c r="BT84" i="8" l="1"/>
  <c r="BT86" i="8" s="1"/>
  <c r="BT75" i="8"/>
  <c r="BS79" i="8"/>
  <c r="BS80" i="8" s="1"/>
  <c r="BT116" i="8"/>
  <c r="BT118" i="8" s="1"/>
  <c r="BT67" i="8"/>
  <c r="BS71" i="8"/>
  <c r="BS72" i="8" s="1"/>
  <c r="BT108" i="8"/>
  <c r="BT110" i="8" s="1"/>
  <c r="BT91" i="8"/>
  <c r="BS95" i="8"/>
  <c r="BS96" i="8" s="1"/>
  <c r="BT100" i="8"/>
  <c r="BT102" i="8" s="1"/>
  <c r="BU107" i="8" l="1"/>
  <c r="BT111" i="8"/>
  <c r="BT112" i="8" s="1"/>
  <c r="BT92" i="8"/>
  <c r="BT94" i="8" s="1"/>
  <c r="BT68" i="8"/>
  <c r="BT70" i="8" s="1"/>
  <c r="BT76" i="8"/>
  <c r="BT78" i="8" s="1"/>
  <c r="BU115" i="8"/>
  <c r="BT119" i="8"/>
  <c r="BT120" i="8" s="1"/>
  <c r="BU83" i="8"/>
  <c r="BT87" i="8"/>
  <c r="BT88" i="8" s="1"/>
  <c r="BU99" i="8"/>
  <c r="BT103" i="8"/>
  <c r="BT104" i="8" s="1"/>
  <c r="BT95" i="8" l="1"/>
  <c r="BT96" i="8" s="1"/>
  <c r="BU91" i="8"/>
  <c r="BT79" i="8"/>
  <c r="BT80" i="8" s="1"/>
  <c r="BU75" i="8"/>
  <c r="BU84" i="8"/>
  <c r="BU86" i="8" s="1"/>
  <c r="BT71" i="8"/>
  <c r="BT72" i="8" s="1"/>
  <c r="BU67" i="8"/>
  <c r="BU100" i="8"/>
  <c r="BU102" i="8" s="1"/>
  <c r="BU116" i="8"/>
  <c r="BU118" i="8" s="1"/>
  <c r="BU108" i="8"/>
  <c r="BU110" i="8" s="1"/>
  <c r="BV115" i="8" l="1"/>
  <c r="BU119" i="8"/>
  <c r="BU120" i="8" s="1"/>
  <c r="BV107" i="8"/>
  <c r="BU111" i="8"/>
  <c r="BU112" i="8" s="1"/>
  <c r="BV99" i="8"/>
  <c r="BU103" i="8"/>
  <c r="BU104" i="8" s="1"/>
  <c r="BU87" i="8"/>
  <c r="BU88" i="8" s="1"/>
  <c r="BV83" i="8"/>
  <c r="BU68" i="8"/>
  <c r="BU70" i="8" s="1"/>
  <c r="BU76" i="8"/>
  <c r="BU78" i="8" s="1"/>
  <c r="BU92" i="8"/>
  <c r="BU94" i="8" s="1"/>
  <c r="BV91" i="8" l="1"/>
  <c r="BU95" i="8"/>
  <c r="BU96" i="8" s="1"/>
  <c r="BU79" i="8"/>
  <c r="BU80" i="8" s="1"/>
  <c r="BV75" i="8"/>
  <c r="BV67" i="8"/>
  <c r="BU71" i="8"/>
  <c r="BU72" i="8" s="1"/>
  <c r="BV84" i="8"/>
  <c r="BV86" i="8" s="1"/>
  <c r="BV108" i="8"/>
  <c r="BV110" i="8" s="1"/>
  <c r="BV100" i="8"/>
  <c r="BV102" i="8" s="1"/>
  <c r="BV116" i="8"/>
  <c r="BV118" i="8" s="1"/>
  <c r="BV76" i="8" l="1"/>
  <c r="BV78" i="8" s="1"/>
  <c r="BW99" i="8"/>
  <c r="BV103" i="8"/>
  <c r="BV104" i="8" s="1"/>
  <c r="BW83" i="8"/>
  <c r="BV87" i="8"/>
  <c r="BV88" i="8" s="1"/>
  <c r="BW115" i="8"/>
  <c r="BV119" i="8"/>
  <c r="BV120" i="8" s="1"/>
  <c r="BW107" i="8"/>
  <c r="BV111" i="8"/>
  <c r="BV112" i="8" s="1"/>
  <c r="BV68" i="8"/>
  <c r="BV70" i="8" s="1"/>
  <c r="BV92" i="8"/>
  <c r="BV94" i="8" s="1"/>
  <c r="BW75" i="8" l="1"/>
  <c r="BV79" i="8"/>
  <c r="BV80" i="8" s="1"/>
  <c r="BW67" i="8"/>
  <c r="BV71" i="8"/>
  <c r="BV72" i="8" s="1"/>
  <c r="BV95" i="8"/>
  <c r="BV96" i="8" s="1"/>
  <c r="BW91" i="8"/>
  <c r="BW116" i="8"/>
  <c r="BW118" i="8" s="1"/>
  <c r="BW100" i="8"/>
  <c r="BW102" i="8" s="1"/>
  <c r="BW108" i="8"/>
  <c r="BW110" i="8" s="1"/>
  <c r="BW84" i="8"/>
  <c r="BW86" i="8" s="1"/>
  <c r="BW111" i="8" l="1"/>
  <c r="BW112" i="8" s="1"/>
  <c r="BX107" i="8"/>
  <c r="BX99" i="8"/>
  <c r="BW103" i="8"/>
  <c r="BW104" i="8" s="1"/>
  <c r="BX115" i="8"/>
  <c r="BW119" i="8"/>
  <c r="BW120" i="8" s="1"/>
  <c r="BW68" i="8"/>
  <c r="BW70" i="8" s="1"/>
  <c r="BW87" i="8"/>
  <c r="BW88" i="8" s="1"/>
  <c r="BX83" i="8"/>
  <c r="BW92" i="8"/>
  <c r="BW94" i="8" s="1"/>
  <c r="BW76" i="8"/>
  <c r="BW78" i="8" s="1"/>
  <c r="BX84" i="8" l="1"/>
  <c r="BX86" i="8" s="1"/>
  <c r="BX91" i="8"/>
  <c r="BW95" i="8"/>
  <c r="BW96" i="8" s="1"/>
  <c r="BX67" i="8"/>
  <c r="BW71" i="8"/>
  <c r="BW72" i="8" s="1"/>
  <c r="BX100" i="8"/>
  <c r="BX102" i="8" s="1"/>
  <c r="BX75" i="8"/>
  <c r="BW79" i="8"/>
  <c r="BW80" i="8" s="1"/>
  <c r="BX108" i="8"/>
  <c r="BX110" i="8" s="1"/>
  <c r="BX116" i="8"/>
  <c r="BX118" i="8" s="1"/>
  <c r="BY107" i="8" l="1"/>
  <c r="BX111" i="8"/>
  <c r="BX112" i="8" s="1"/>
  <c r="BY99" i="8"/>
  <c r="BX103" i="8"/>
  <c r="BX104" i="8" s="1"/>
  <c r="BX92" i="8"/>
  <c r="BX94" i="8" s="1"/>
  <c r="BY115" i="8"/>
  <c r="BX119" i="8"/>
  <c r="BX120" i="8" s="1"/>
  <c r="BY83" i="8"/>
  <c r="BX87" i="8"/>
  <c r="BX88" i="8" s="1"/>
  <c r="BX76" i="8"/>
  <c r="BX78" i="8" s="1"/>
  <c r="BX68" i="8"/>
  <c r="BX70" i="8" s="1"/>
  <c r="BX71" i="8" l="1"/>
  <c r="BX72" i="8" s="1"/>
  <c r="BY67" i="8"/>
  <c r="BX95" i="8"/>
  <c r="BX96" i="8" s="1"/>
  <c r="BY91" i="8"/>
  <c r="BY116" i="8"/>
  <c r="BY118" i="8" s="1"/>
  <c r="BY100" i="8"/>
  <c r="BY102" i="8" s="1"/>
  <c r="BX79" i="8"/>
  <c r="BX80" i="8" s="1"/>
  <c r="BY75" i="8"/>
  <c r="BY84" i="8"/>
  <c r="BY86" i="8" s="1"/>
  <c r="BY108" i="8"/>
  <c r="BY110" i="8" s="1"/>
  <c r="BZ107" i="8" l="1"/>
  <c r="BY111" i="8"/>
  <c r="BY112" i="8" s="1"/>
  <c r="BY87" i="8"/>
  <c r="BY88" i="8" s="1"/>
  <c r="BZ83" i="8"/>
  <c r="BZ99" i="8"/>
  <c r="BY103" i="8"/>
  <c r="BY104" i="8" s="1"/>
  <c r="BY92" i="8"/>
  <c r="BY94" i="8" s="1"/>
  <c r="BY76" i="8"/>
  <c r="BY78" i="8" s="1"/>
  <c r="BY68" i="8"/>
  <c r="BY70" i="8" s="1"/>
  <c r="BZ115" i="8"/>
  <c r="BY119" i="8"/>
  <c r="BY120" i="8" s="1"/>
  <c r="BZ67" i="8" l="1"/>
  <c r="BY71" i="8"/>
  <c r="BY72" i="8" s="1"/>
  <c r="BZ75" i="8"/>
  <c r="BY79" i="8"/>
  <c r="BY80" i="8" s="1"/>
  <c r="BZ91" i="8"/>
  <c r="BY95" i="8"/>
  <c r="BY96" i="8" s="1"/>
  <c r="BZ84" i="8"/>
  <c r="BZ86" i="8" s="1"/>
  <c r="BZ116" i="8"/>
  <c r="BZ118" i="8" s="1"/>
  <c r="BZ100" i="8"/>
  <c r="BZ102" i="8" s="1"/>
  <c r="BZ108" i="8"/>
  <c r="BZ110" i="8" s="1"/>
  <c r="CA83" i="8" l="1"/>
  <c r="BZ87" i="8"/>
  <c r="BZ88" i="8" s="1"/>
  <c r="CA99" i="8"/>
  <c r="BZ103" i="8"/>
  <c r="BZ104" i="8" s="1"/>
  <c r="BZ76" i="8"/>
  <c r="BZ78" i="8"/>
  <c r="CA107" i="8"/>
  <c r="BZ111" i="8"/>
  <c r="BZ112" i="8" s="1"/>
  <c r="CA115" i="8"/>
  <c r="BZ119" i="8"/>
  <c r="BZ120" i="8" s="1"/>
  <c r="BZ92" i="8"/>
  <c r="BZ94" i="8" s="1"/>
  <c r="BZ68" i="8"/>
  <c r="BZ70" i="8" s="1"/>
  <c r="CA108" i="8" l="1"/>
  <c r="CA110" i="8" s="1"/>
  <c r="CA100" i="8"/>
  <c r="CA102" i="8" s="1"/>
  <c r="BZ95" i="8"/>
  <c r="BZ96" i="8" s="1"/>
  <c r="CA91" i="8"/>
  <c r="CA67" i="8"/>
  <c r="BZ71" i="8"/>
  <c r="BZ72" i="8" s="1"/>
  <c r="BZ79" i="8"/>
  <c r="BZ80" i="8" s="1"/>
  <c r="CA75" i="8"/>
  <c r="CA116" i="8"/>
  <c r="CA118" i="8" s="1"/>
  <c r="CA84" i="8"/>
  <c r="CA86" i="8" s="1"/>
  <c r="CA87" i="8" l="1"/>
  <c r="CA88" i="8" s="1"/>
  <c r="CB83" i="8"/>
  <c r="CB115" i="8"/>
  <c r="CA119" i="8"/>
  <c r="CA120" i="8" s="1"/>
  <c r="CA111" i="8"/>
  <c r="CA112" i="8" s="1"/>
  <c r="CB107" i="8"/>
  <c r="CA68" i="8"/>
  <c r="CA70" i="8" s="1"/>
  <c r="CB99" i="8"/>
  <c r="CA103" i="8"/>
  <c r="CA104" i="8" s="1"/>
  <c r="CA76" i="8"/>
  <c r="CA78" i="8" s="1"/>
  <c r="CA92" i="8"/>
  <c r="CA94" i="8" s="1"/>
  <c r="CB75" i="8" l="1"/>
  <c r="CA79" i="8"/>
  <c r="CA80" i="8" s="1"/>
  <c r="CB91" i="8"/>
  <c r="CA95" i="8"/>
  <c r="CA96" i="8" s="1"/>
  <c r="CB67" i="8"/>
  <c r="CA71" i="8"/>
  <c r="CA72" i="8" s="1"/>
  <c r="CB116" i="8"/>
  <c r="CB118" i="8" s="1"/>
  <c r="CB108" i="8"/>
  <c r="CB110" i="8" s="1"/>
  <c r="CB84" i="8"/>
  <c r="CB86" i="8"/>
  <c r="CB100" i="8"/>
  <c r="CB102" i="8" s="1"/>
  <c r="CC107" i="8" l="1"/>
  <c r="CB111" i="8"/>
  <c r="CB112" i="8" s="1"/>
  <c r="CC83" i="8"/>
  <c r="CB87" i="8"/>
  <c r="CB88" i="8" s="1"/>
  <c r="CC115" i="8"/>
  <c r="CB119" i="8"/>
  <c r="CB120" i="8" s="1"/>
  <c r="CB92" i="8"/>
  <c r="CB94" i="8" s="1"/>
  <c r="CC99" i="8"/>
  <c r="CB103" i="8"/>
  <c r="CB104" i="8" s="1"/>
  <c r="CB68" i="8"/>
  <c r="CB70" i="8" s="1"/>
  <c r="CB76" i="8"/>
  <c r="CB78" i="8" s="1"/>
  <c r="CB79" i="8" l="1"/>
  <c r="CB80" i="8" s="1"/>
  <c r="CC75" i="8"/>
  <c r="CB95" i="8"/>
  <c r="CB96" i="8" s="1"/>
  <c r="CC91" i="8"/>
  <c r="CB71" i="8"/>
  <c r="CB72" i="8" s="1"/>
  <c r="CC67" i="8"/>
  <c r="CC84" i="8"/>
  <c r="CC86" i="8" s="1"/>
  <c r="CC100" i="8"/>
  <c r="CC102" i="8" s="1"/>
  <c r="CC116" i="8"/>
  <c r="CC118" i="8" s="1"/>
  <c r="CC108" i="8"/>
  <c r="CC110" i="8" s="1"/>
  <c r="CD99" i="8" l="1"/>
  <c r="CC103" i="8"/>
  <c r="CC104" i="8" s="1"/>
  <c r="CC87" i="8"/>
  <c r="CC88" i="8" s="1"/>
  <c r="CD83" i="8"/>
  <c r="CD107" i="8"/>
  <c r="CC111" i="8"/>
  <c r="CC112" i="8" s="1"/>
  <c r="CD115" i="8"/>
  <c r="CC119" i="8"/>
  <c r="CC120" i="8" s="1"/>
  <c r="CC92" i="8"/>
  <c r="CC94" i="8" s="1"/>
  <c r="CC68" i="8"/>
  <c r="CC70" i="8" s="1"/>
  <c r="CC76" i="8"/>
  <c r="CC78" i="8" s="1"/>
  <c r="CC79" i="8" l="1"/>
  <c r="CC80" i="8" s="1"/>
  <c r="CD75" i="8"/>
  <c r="CD91" i="8"/>
  <c r="CC95" i="8"/>
  <c r="CC96" i="8" s="1"/>
  <c r="CD84" i="8"/>
  <c r="CD86" i="8" s="1"/>
  <c r="CD67" i="8"/>
  <c r="CC71" i="8"/>
  <c r="CC72" i="8" s="1"/>
  <c r="CD116" i="8"/>
  <c r="CD118" i="8" s="1"/>
  <c r="CD108" i="8"/>
  <c r="CD110" i="8" s="1"/>
  <c r="CD100" i="8"/>
  <c r="CD102" i="8" s="1"/>
  <c r="CE115" i="8" l="1"/>
  <c r="CD119" i="8"/>
  <c r="CD120" i="8" s="1"/>
  <c r="CE107" i="8"/>
  <c r="CD111" i="8"/>
  <c r="CD112" i="8" s="1"/>
  <c r="CD68" i="8"/>
  <c r="CD70" i="8" s="1"/>
  <c r="CD92" i="8"/>
  <c r="CD94" i="8" s="1"/>
  <c r="CD76" i="8"/>
  <c r="CD78" i="8" s="1"/>
  <c r="CE99" i="8"/>
  <c r="CD103" i="8"/>
  <c r="CD104" i="8" s="1"/>
  <c r="CE83" i="8"/>
  <c r="CD87" i="8"/>
  <c r="CD88" i="8" s="1"/>
  <c r="CE75" i="8" l="1"/>
  <c r="CD79" i="8"/>
  <c r="CD80" i="8" s="1"/>
  <c r="CD95" i="8"/>
  <c r="CD96" i="8" s="1"/>
  <c r="CE91" i="8"/>
  <c r="CE100" i="8"/>
  <c r="CE102" i="8" s="1"/>
  <c r="CE108" i="8"/>
  <c r="CE110" i="8" s="1"/>
  <c r="CE67" i="8"/>
  <c r="CD71" i="8"/>
  <c r="CD72" i="8" s="1"/>
  <c r="CE84" i="8"/>
  <c r="CE86" i="8" s="1"/>
  <c r="CE116" i="8"/>
  <c r="CE118" i="8" s="1"/>
  <c r="CE111" i="8" l="1"/>
  <c r="CE112" i="8" s="1"/>
  <c r="CF107" i="8"/>
  <c r="CE92" i="8"/>
  <c r="CE94" i="8" s="1"/>
  <c r="CF99" i="8"/>
  <c r="CE103" i="8"/>
  <c r="CE104" i="8" s="1"/>
  <c r="CF83" i="8"/>
  <c r="CE87" i="8"/>
  <c r="CE88" i="8" s="1"/>
  <c r="CF115" i="8"/>
  <c r="CE119" i="8"/>
  <c r="CE120" i="8" s="1"/>
  <c r="CE68" i="8"/>
  <c r="CE70" i="8" s="1"/>
  <c r="CE76" i="8"/>
  <c r="CE78" i="8" s="1"/>
  <c r="CF75" i="8" l="1"/>
  <c r="CE79" i="8"/>
  <c r="CE80" i="8" s="1"/>
  <c r="CF67" i="8"/>
  <c r="CE71" i="8"/>
  <c r="CE72" i="8" s="1"/>
  <c r="CF91" i="8"/>
  <c r="CE95" i="8"/>
  <c r="CE96" i="8" s="1"/>
  <c r="CF84" i="8"/>
  <c r="CF86" i="8"/>
  <c r="CF108" i="8"/>
  <c r="CF110" i="8" s="1"/>
  <c r="CF116" i="8"/>
  <c r="CF118" i="8" s="1"/>
  <c r="CF100" i="8"/>
  <c r="CF102" i="8" s="1"/>
  <c r="CG107" i="8" l="1"/>
  <c r="CF111" i="8"/>
  <c r="CF112" i="8" s="1"/>
  <c r="CG115" i="8"/>
  <c r="CF119" i="8"/>
  <c r="CF120" i="8" s="1"/>
  <c r="CF68" i="8"/>
  <c r="CF70" i="8" s="1"/>
  <c r="CG83" i="8"/>
  <c r="CF87" i="8"/>
  <c r="CF88" i="8" s="1"/>
  <c r="CG99" i="8"/>
  <c r="CF103" i="8"/>
  <c r="CF104" i="8" s="1"/>
  <c r="CF92" i="8"/>
  <c r="CF94" i="8" s="1"/>
  <c r="CF76" i="8"/>
  <c r="CF78" i="8" s="1"/>
  <c r="CF95" i="8" l="1"/>
  <c r="CF96" i="8" s="1"/>
  <c r="CG91" i="8"/>
  <c r="CF71" i="8"/>
  <c r="CF72" i="8" s="1"/>
  <c r="CG67" i="8"/>
  <c r="CG84" i="8"/>
  <c r="CG86" i="8" s="1"/>
  <c r="CG116" i="8"/>
  <c r="CG118" i="8" s="1"/>
  <c r="CF79" i="8"/>
  <c r="CF80" i="8" s="1"/>
  <c r="CG75" i="8"/>
  <c r="CG100" i="8"/>
  <c r="CG102" i="8" s="1"/>
  <c r="CG108" i="8"/>
  <c r="CG110" i="8" s="1"/>
  <c r="CH99" i="8" l="1"/>
  <c r="CG103" i="8"/>
  <c r="CG104" i="8" s="1"/>
  <c r="CH107" i="8"/>
  <c r="CG111" i="8"/>
  <c r="CG112" i="8" s="1"/>
  <c r="CG87" i="8"/>
  <c r="CG88" i="8" s="1"/>
  <c r="CH83" i="8"/>
  <c r="CG68" i="8"/>
  <c r="CG70" i="8" s="1"/>
  <c r="CH115" i="8"/>
  <c r="CG119" i="8"/>
  <c r="CG120" i="8" s="1"/>
  <c r="CG76" i="8"/>
  <c r="CG78" i="8" s="1"/>
  <c r="CG92" i="8"/>
  <c r="CG94" i="8" s="1"/>
  <c r="CH91" i="8" l="1"/>
  <c r="CG95" i="8"/>
  <c r="CG96" i="8" s="1"/>
  <c r="CH75" i="8"/>
  <c r="CG79" i="8"/>
  <c r="CG80" i="8" s="1"/>
  <c r="CH67" i="8"/>
  <c r="CG71" i="8"/>
  <c r="CG72" i="8" s="1"/>
  <c r="CH108" i="8"/>
  <c r="CH110" i="8" s="1"/>
  <c r="CH84" i="8"/>
  <c r="CH86" i="8" s="1"/>
  <c r="CH116" i="8"/>
  <c r="CH118" i="8" s="1"/>
  <c r="CH100" i="8"/>
  <c r="CH102" i="8" s="1"/>
  <c r="CI83" i="8" l="1"/>
  <c r="CH87" i="8"/>
  <c r="CH88" i="8" s="1"/>
  <c r="CH119" i="8"/>
  <c r="CH120" i="8" s="1"/>
  <c r="CI115" i="8"/>
  <c r="CI107" i="8"/>
  <c r="CH111" i="8"/>
  <c r="CH112" i="8" s="1"/>
  <c r="CH76" i="8"/>
  <c r="CH78" i="8" s="1"/>
  <c r="CI99" i="8"/>
  <c r="CH103" i="8"/>
  <c r="CH104" i="8" s="1"/>
  <c r="CH68" i="8"/>
  <c r="CH70" i="8" s="1"/>
  <c r="CH92" i="8"/>
  <c r="CH94" i="8" s="1"/>
  <c r="CH79" i="8" l="1"/>
  <c r="CH80" i="8" s="1"/>
  <c r="CI75" i="8"/>
  <c r="CI67" i="8"/>
  <c r="CH71" i="8"/>
  <c r="CH72" i="8" s="1"/>
  <c r="CH95" i="8"/>
  <c r="CH96" i="8" s="1"/>
  <c r="CI91" i="8"/>
  <c r="CI116" i="8"/>
  <c r="CI118" i="8" s="1"/>
  <c r="CI100" i="8"/>
  <c r="CI102" i="8" s="1"/>
  <c r="CI108" i="8"/>
  <c r="CI110" i="8" s="1"/>
  <c r="CI84" i="8"/>
  <c r="CI86" i="8" s="1"/>
  <c r="CJ83" i="8" l="1"/>
  <c r="CI87" i="8"/>
  <c r="CI88" i="8" s="1"/>
  <c r="CI111" i="8"/>
  <c r="CI112" i="8" s="1"/>
  <c r="CJ107" i="8"/>
  <c r="CJ115" i="8"/>
  <c r="CI119" i="8"/>
  <c r="CI120" i="8" s="1"/>
  <c r="CI68" i="8"/>
  <c r="CI70" i="8" s="1"/>
  <c r="CI92" i="8"/>
  <c r="CI94" i="8" s="1"/>
  <c r="CI76" i="8"/>
  <c r="CI78" i="8" s="1"/>
  <c r="CJ99" i="8"/>
  <c r="CI103" i="8"/>
  <c r="CI104" i="8" s="1"/>
  <c r="CJ108" i="8" l="1"/>
  <c r="CJ110" i="8" s="1"/>
  <c r="CJ75" i="8"/>
  <c r="CI79" i="8"/>
  <c r="CI80" i="8" s="1"/>
  <c r="CJ91" i="8"/>
  <c r="CI95" i="8"/>
  <c r="CI96" i="8" s="1"/>
  <c r="CJ67" i="8"/>
  <c r="CI71" i="8"/>
  <c r="CI72" i="8" s="1"/>
  <c r="CJ100" i="8"/>
  <c r="CJ102" i="8" s="1"/>
  <c r="CJ116" i="8"/>
  <c r="CJ118" i="8" s="1"/>
  <c r="CJ84" i="8"/>
  <c r="CJ86" i="8"/>
  <c r="CK115" i="8" l="1"/>
  <c r="CJ119" i="8"/>
  <c r="CJ120" i="8" s="1"/>
  <c r="CK107" i="8"/>
  <c r="CJ111" i="8"/>
  <c r="CJ112" i="8" s="1"/>
  <c r="CJ68" i="8"/>
  <c r="CJ70" i="8" s="1"/>
  <c r="CJ76" i="8"/>
  <c r="CJ78" i="8" s="1"/>
  <c r="CK83" i="8"/>
  <c r="CJ87" i="8"/>
  <c r="CJ88" i="8" s="1"/>
  <c r="CK99" i="8"/>
  <c r="CJ103" i="8"/>
  <c r="CJ104" i="8" s="1"/>
  <c r="CJ92" i="8"/>
  <c r="CJ94" i="8" s="1"/>
  <c r="CJ95" i="8" l="1"/>
  <c r="CJ96" i="8" s="1"/>
  <c r="CK91" i="8"/>
  <c r="CJ79" i="8"/>
  <c r="CJ80" i="8" s="1"/>
  <c r="CK75" i="8"/>
  <c r="CJ71" i="8"/>
  <c r="CJ72" i="8" s="1"/>
  <c r="CK67" i="8"/>
  <c r="CK100" i="8"/>
  <c r="CK102" i="8" s="1"/>
  <c r="CK108" i="8"/>
  <c r="CK110" i="8" s="1"/>
  <c r="CK84" i="8"/>
  <c r="CK86" i="8" s="1"/>
  <c r="CK116" i="8"/>
  <c r="CK118" i="8" s="1"/>
  <c r="CK87" i="8" l="1"/>
  <c r="CK88" i="8" s="1"/>
  <c r="CL83" i="8"/>
  <c r="CL107" i="8"/>
  <c r="CK111" i="8"/>
  <c r="CK112" i="8" s="1"/>
  <c r="CK119" i="8"/>
  <c r="CK120" i="8" s="1"/>
  <c r="CL115" i="8"/>
  <c r="CL99" i="8"/>
  <c r="CK103" i="8"/>
  <c r="CK104" i="8" s="1"/>
  <c r="CK76" i="8"/>
  <c r="CK78" i="8" s="1"/>
  <c r="CK68" i="8"/>
  <c r="CK70" i="8" s="1"/>
  <c r="CK92" i="8"/>
  <c r="CK94" i="8" s="1"/>
  <c r="CK79" i="8" l="1"/>
  <c r="CK80" i="8" s="1"/>
  <c r="CL75" i="8"/>
  <c r="CL67" i="8"/>
  <c r="CK71" i="8"/>
  <c r="CK72" i="8" s="1"/>
  <c r="CL100" i="8"/>
  <c r="CL102" i="8" s="1"/>
  <c r="CL108" i="8"/>
  <c r="CL110" i="8" s="1"/>
  <c r="CL116" i="8"/>
  <c r="CL118" i="8" s="1"/>
  <c r="CL84" i="8"/>
  <c r="CL86" i="8" s="1"/>
  <c r="CL91" i="8"/>
  <c r="CK95" i="8"/>
  <c r="CK96" i="8" s="1"/>
  <c r="CM83" i="8" l="1"/>
  <c r="CL87" i="8"/>
  <c r="CL88" i="8" s="1"/>
  <c r="CL92" i="8"/>
  <c r="CL94" i="8" s="1"/>
  <c r="CM107" i="8"/>
  <c r="CL111" i="8"/>
  <c r="CL112" i="8" s="1"/>
  <c r="CL68" i="8"/>
  <c r="CL70" i="8" s="1"/>
  <c r="CL76" i="8"/>
  <c r="CL78" i="8" s="1"/>
  <c r="CM115" i="8"/>
  <c r="CL119" i="8"/>
  <c r="CL120" i="8" s="1"/>
  <c r="CM99" i="8"/>
  <c r="CL103" i="8"/>
  <c r="CL104" i="8" s="1"/>
  <c r="CM67" i="8" l="1"/>
  <c r="CL71" i="8"/>
  <c r="CL72" i="8" s="1"/>
  <c r="CL95" i="8"/>
  <c r="CL96" i="8" s="1"/>
  <c r="CM91" i="8"/>
  <c r="CM75" i="8"/>
  <c r="CL79" i="8"/>
  <c r="CL80" i="8" s="1"/>
  <c r="CM116" i="8"/>
  <c r="CM118" i="8" s="1"/>
  <c r="CM100" i="8"/>
  <c r="CM102" i="8" s="1"/>
  <c r="CM108" i="8"/>
  <c r="CM110" i="8" s="1"/>
  <c r="CM84" i="8"/>
  <c r="CM86" i="8" s="1"/>
  <c r="CN115" i="8" l="1"/>
  <c r="CM119" i="8"/>
  <c r="CM120" i="8" s="1"/>
  <c r="CM111" i="8"/>
  <c r="CM112" i="8" s="1"/>
  <c r="CN107" i="8"/>
  <c r="CM92" i="8"/>
  <c r="CM94" i="8"/>
  <c r="CN83" i="8"/>
  <c r="CM87" i="8"/>
  <c r="CM88" i="8" s="1"/>
  <c r="CN99" i="8"/>
  <c r="CM103" i="8"/>
  <c r="CM104" i="8" s="1"/>
  <c r="CM76" i="8"/>
  <c r="CM78" i="8" s="1"/>
  <c r="CM68" i="8"/>
  <c r="CM70" i="8" s="1"/>
  <c r="CN75" i="8" l="1"/>
  <c r="CM79" i="8"/>
  <c r="CM80" i="8" s="1"/>
  <c r="CN108" i="8"/>
  <c r="CN110" i="8" s="1"/>
  <c r="CN91" i="8"/>
  <c r="CM95" i="8"/>
  <c r="CM96" i="8" s="1"/>
  <c r="CN84" i="8"/>
  <c r="CN86" i="8" s="1"/>
  <c r="CN67" i="8"/>
  <c r="CM71" i="8"/>
  <c r="CM72" i="8" s="1"/>
  <c r="CN100" i="8"/>
  <c r="CN102" i="8" s="1"/>
  <c r="CN116" i="8"/>
  <c r="CN118" i="8" s="1"/>
  <c r="CO107" i="8" l="1"/>
  <c r="CN111" i="8"/>
  <c r="CN112" i="8" s="1"/>
  <c r="CO99" i="8"/>
  <c r="CN103" i="8"/>
  <c r="CN104" i="8" s="1"/>
  <c r="CO83" i="8"/>
  <c r="CN87" i="8"/>
  <c r="CN88" i="8" s="1"/>
  <c r="CO115" i="8"/>
  <c r="CN119" i="8"/>
  <c r="CN120" i="8" s="1"/>
  <c r="CN68" i="8"/>
  <c r="CN70" i="8" s="1"/>
  <c r="CN92" i="8"/>
  <c r="CN94" i="8" s="1"/>
  <c r="CN76" i="8"/>
  <c r="CN78" i="8" s="1"/>
  <c r="CN95" i="8" l="1"/>
  <c r="CN96" i="8" s="1"/>
  <c r="CO91" i="8"/>
  <c r="CN71" i="8"/>
  <c r="CN72" i="8" s="1"/>
  <c r="CO67" i="8"/>
  <c r="CO116" i="8"/>
  <c r="CO118" i="8" s="1"/>
  <c r="CO100" i="8"/>
  <c r="CO102" i="8" s="1"/>
  <c r="CN79" i="8"/>
  <c r="CN80" i="8" s="1"/>
  <c r="CO75" i="8"/>
  <c r="CO84" i="8"/>
  <c r="CO86" i="8" s="1"/>
  <c r="CO108" i="8"/>
  <c r="CO110" i="8" s="1"/>
  <c r="CP107" i="8" l="1"/>
  <c r="CO111" i="8"/>
  <c r="CO112" i="8" s="1"/>
  <c r="CO87" i="8"/>
  <c r="CO88" i="8" s="1"/>
  <c r="CP83" i="8"/>
  <c r="CP99" i="8"/>
  <c r="CO103" i="8"/>
  <c r="CO104" i="8" s="1"/>
  <c r="CO68" i="8"/>
  <c r="CO70" i="8" s="1"/>
  <c r="CO76" i="8"/>
  <c r="CO78" i="8" s="1"/>
  <c r="CO92" i="8"/>
  <c r="CO94" i="8" s="1"/>
  <c r="CP115" i="8"/>
  <c r="CO119" i="8"/>
  <c r="CO120" i="8" s="1"/>
  <c r="CP75" i="8" l="1"/>
  <c r="CO79" i="8"/>
  <c r="CO80" i="8" s="1"/>
  <c r="CP67" i="8"/>
  <c r="CO71" i="8"/>
  <c r="CO72" i="8" s="1"/>
  <c r="CP91" i="8"/>
  <c r="CO95" i="8"/>
  <c r="CO96" i="8" s="1"/>
  <c r="CP84" i="8"/>
  <c r="CP86" i="8" s="1"/>
  <c r="CP116" i="8"/>
  <c r="CP118" i="8" s="1"/>
  <c r="CP100" i="8"/>
  <c r="CP102" i="8" s="1"/>
  <c r="CP108" i="8"/>
  <c r="CP110" i="8" s="1"/>
  <c r="CQ107" i="8" l="1"/>
  <c r="CP111" i="8"/>
  <c r="CP112" i="8" s="1"/>
  <c r="CQ99" i="8"/>
  <c r="CP103" i="8"/>
  <c r="CP104" i="8" s="1"/>
  <c r="CP119" i="8"/>
  <c r="CP120" i="8" s="1"/>
  <c r="CQ115" i="8"/>
  <c r="CP68" i="8"/>
  <c r="CP70" i="8" s="1"/>
  <c r="CQ83" i="8"/>
  <c r="CP87" i="8"/>
  <c r="CP88" i="8" s="1"/>
  <c r="CP92" i="8"/>
  <c r="CP94" i="8" s="1"/>
  <c r="CP76" i="8"/>
  <c r="CP78" i="8" s="1"/>
  <c r="CP79" i="8" l="1"/>
  <c r="CP80" i="8" s="1"/>
  <c r="CQ75" i="8"/>
  <c r="CP95" i="8"/>
  <c r="CP96" i="8" s="1"/>
  <c r="CQ91" i="8"/>
  <c r="CQ67" i="8"/>
  <c r="CP71" i="8"/>
  <c r="CP72" i="8" s="1"/>
  <c r="CQ100" i="8"/>
  <c r="CQ102" i="8" s="1"/>
  <c r="CQ116" i="8"/>
  <c r="CQ118" i="8" s="1"/>
  <c r="CQ84" i="8"/>
  <c r="CQ86" i="8" s="1"/>
  <c r="CQ108" i="8"/>
  <c r="CQ110" i="8" s="1"/>
  <c r="CR99" i="8" l="1"/>
  <c r="CQ103" i="8"/>
  <c r="CQ104" i="8" s="1"/>
  <c r="CR115" i="8"/>
  <c r="CQ119" i="8"/>
  <c r="CQ120" i="8" s="1"/>
  <c r="CR83" i="8"/>
  <c r="CQ87" i="8"/>
  <c r="CQ88" i="8" s="1"/>
  <c r="CQ92" i="8"/>
  <c r="CQ94" i="8" s="1"/>
  <c r="CQ76" i="8"/>
  <c r="CQ78" i="8" s="1"/>
  <c r="CQ111" i="8"/>
  <c r="CQ112" i="8" s="1"/>
  <c r="CR107" i="8"/>
  <c r="CQ68" i="8"/>
  <c r="CQ70" i="8" s="1"/>
  <c r="CR108" i="8" l="1"/>
  <c r="CR110" i="8" s="1"/>
  <c r="CR91" i="8"/>
  <c r="CQ95" i="8"/>
  <c r="CQ96" i="8" s="1"/>
  <c r="CR116" i="8"/>
  <c r="CR118" i="8" s="1"/>
  <c r="CR75" i="8"/>
  <c r="CQ79" i="8"/>
  <c r="CQ80" i="8" s="1"/>
  <c r="CR67" i="8"/>
  <c r="CQ71" i="8"/>
  <c r="CQ72" i="8" s="1"/>
  <c r="CR84" i="8"/>
  <c r="CR86" i="8"/>
  <c r="CR100" i="8"/>
  <c r="CR102" i="8" s="1"/>
  <c r="CS107" i="8" l="1"/>
  <c r="CR111" i="8"/>
  <c r="CR112" i="8" s="1"/>
  <c r="CS83" i="8"/>
  <c r="CR87" i="8"/>
  <c r="CR88" i="8" s="1"/>
  <c r="CR76" i="8"/>
  <c r="CR78" i="8" s="1"/>
  <c r="CR92" i="8"/>
  <c r="CR94" i="8" s="1"/>
  <c r="CS99" i="8"/>
  <c r="CR103" i="8"/>
  <c r="CR104" i="8" s="1"/>
  <c r="CS115" i="8"/>
  <c r="CR119" i="8"/>
  <c r="CR120" i="8" s="1"/>
  <c r="CR68" i="8"/>
  <c r="CR70" i="8" s="1"/>
  <c r="CR95" i="8" l="1"/>
  <c r="CR96" i="8" s="1"/>
  <c r="CS91" i="8"/>
  <c r="CS67" i="8"/>
  <c r="CR71" i="8"/>
  <c r="CR72" i="8" s="1"/>
  <c r="CR79" i="8"/>
  <c r="CR80" i="8" s="1"/>
  <c r="CS75" i="8"/>
  <c r="CS116" i="8"/>
  <c r="CS118" i="8" s="1"/>
  <c r="CS84" i="8"/>
  <c r="CS86" i="8" s="1"/>
  <c r="CS100" i="8"/>
  <c r="CS102" i="8" s="1"/>
  <c r="CS108" i="8"/>
  <c r="CS110" i="8" s="1"/>
  <c r="CT115" i="8" l="1"/>
  <c r="CS119" i="8"/>
  <c r="CS120" i="8" s="1"/>
  <c r="CT107" i="8"/>
  <c r="CS111" i="8"/>
  <c r="CS112" i="8" s="1"/>
  <c r="CS87" i="8"/>
  <c r="CS88" i="8" s="1"/>
  <c r="CT83" i="8"/>
  <c r="CS68" i="8"/>
  <c r="CS70" i="8" s="1"/>
  <c r="CT99" i="8"/>
  <c r="CS103" i="8"/>
  <c r="CS104" i="8" s="1"/>
  <c r="CS76" i="8"/>
  <c r="CS78" i="8" s="1"/>
  <c r="CS92" i="8"/>
  <c r="CS94" i="8" s="1"/>
  <c r="CT91" i="8" l="1"/>
  <c r="CS95" i="8"/>
  <c r="CS96" i="8" s="1"/>
  <c r="CS79" i="8"/>
  <c r="CS80" i="8" s="1"/>
  <c r="CT75" i="8"/>
  <c r="CT67" i="8"/>
  <c r="CS71" i="8"/>
  <c r="CS72" i="8" s="1"/>
  <c r="CT108" i="8"/>
  <c r="CT110" i="8" s="1"/>
  <c r="CT84" i="8"/>
  <c r="CT86" i="8" s="1"/>
  <c r="CT100" i="8"/>
  <c r="CT102" i="8" s="1"/>
  <c r="CT116" i="8"/>
  <c r="CT118" i="8" s="1"/>
  <c r="CU83" i="8" l="1"/>
  <c r="CT87" i="8"/>
  <c r="CT88" i="8" s="1"/>
  <c r="CU107" i="8"/>
  <c r="CT111" i="8"/>
  <c r="CT112" i="8" s="1"/>
  <c r="CT76" i="8"/>
  <c r="CT78" i="8" s="1"/>
  <c r="CU115" i="8"/>
  <c r="CT119" i="8"/>
  <c r="CT120" i="8" s="1"/>
  <c r="CU99" i="8"/>
  <c r="CT103" i="8"/>
  <c r="CT104" i="8" s="1"/>
  <c r="CT68" i="8"/>
  <c r="CT70" i="8" s="1"/>
  <c r="CT92" i="8"/>
  <c r="CT94" i="8" s="1"/>
  <c r="CU116" i="8" l="1"/>
  <c r="CU118" i="8" s="1"/>
  <c r="CU108" i="8"/>
  <c r="CU110" i="8" s="1"/>
  <c r="CU67" i="8"/>
  <c r="CT71" i="8"/>
  <c r="CT72" i="8" s="1"/>
  <c r="CT95" i="8"/>
  <c r="CT96" i="8" s="1"/>
  <c r="CU91" i="8"/>
  <c r="CU75" i="8"/>
  <c r="CT79" i="8"/>
  <c r="CT80" i="8" s="1"/>
  <c r="CU100" i="8"/>
  <c r="CU102" i="8" s="1"/>
  <c r="CU84" i="8"/>
  <c r="CU86" i="8" s="1"/>
  <c r="CV99" i="8" l="1"/>
  <c r="CU103" i="8"/>
  <c r="CU104" i="8" s="1"/>
  <c r="CU111" i="8"/>
  <c r="CU112" i="8" s="1"/>
  <c r="CV107" i="8"/>
  <c r="CU92" i="8"/>
  <c r="CU94" i="8" s="1"/>
  <c r="CV83" i="8"/>
  <c r="CU87" i="8"/>
  <c r="CU88" i="8" s="1"/>
  <c r="CV115" i="8"/>
  <c r="CU119" i="8"/>
  <c r="CU120" i="8" s="1"/>
  <c r="CU76" i="8"/>
  <c r="CU78" i="8" s="1"/>
  <c r="CU68" i="8"/>
  <c r="CU70" i="8" s="1"/>
  <c r="CV108" i="8" l="1"/>
  <c r="CV110" i="8" s="1"/>
  <c r="CV75" i="8"/>
  <c r="CU79" i="8"/>
  <c r="CU80" i="8" s="1"/>
  <c r="CV84" i="8"/>
  <c r="CV86" i="8" s="1"/>
  <c r="CV67" i="8"/>
  <c r="CU71" i="8"/>
  <c r="CU72" i="8" s="1"/>
  <c r="CV91" i="8"/>
  <c r="CU95" i="8"/>
  <c r="CU96" i="8" s="1"/>
  <c r="CV116" i="8"/>
  <c r="CV118" i="8" s="1"/>
  <c r="CV100" i="8"/>
  <c r="CV102" i="8" s="1"/>
  <c r="CW115" i="8" l="1"/>
  <c r="CV119" i="8"/>
  <c r="CV120" i="8" s="1"/>
  <c r="CW107" i="8"/>
  <c r="CV111" i="8"/>
  <c r="CV112" i="8" s="1"/>
  <c r="CV68" i="8"/>
  <c r="CV70" i="8" s="1"/>
  <c r="CW83" i="8"/>
  <c r="CV87" i="8"/>
  <c r="CV88" i="8" s="1"/>
  <c r="CV76" i="8"/>
  <c r="CV78" i="8" s="1"/>
  <c r="CW99" i="8"/>
  <c r="CV103" i="8"/>
  <c r="CV104" i="8" s="1"/>
  <c r="CV92" i="8"/>
  <c r="CV94" i="8" s="1"/>
  <c r="CV95" i="8" l="1"/>
  <c r="CV96" i="8" s="1"/>
  <c r="CW91" i="8"/>
  <c r="CV71" i="8"/>
  <c r="CV72" i="8" s="1"/>
  <c r="CW67" i="8"/>
  <c r="CW84" i="8"/>
  <c r="CW86" i="8" s="1"/>
  <c r="CW108" i="8"/>
  <c r="CW110" i="8" s="1"/>
  <c r="CW100" i="8"/>
  <c r="CW102" i="8" s="1"/>
  <c r="CV79" i="8"/>
  <c r="CV80" i="8" s="1"/>
  <c r="CW75" i="8"/>
  <c r="CW116" i="8"/>
  <c r="CW118" i="8" s="1"/>
  <c r="CX115" i="8" l="1"/>
  <c r="CW119" i="8"/>
  <c r="CW120" i="8" s="1"/>
  <c r="CX107" i="8"/>
  <c r="CW111" i="8"/>
  <c r="CW112" i="8" s="1"/>
  <c r="CW87" i="8"/>
  <c r="CW88" i="8" s="1"/>
  <c r="CX83" i="8"/>
  <c r="CW76" i="8"/>
  <c r="CW78" i="8" s="1"/>
  <c r="CW68" i="8"/>
  <c r="CW70" i="8" s="1"/>
  <c r="CX99" i="8"/>
  <c r="CW103" i="8"/>
  <c r="CW104" i="8" s="1"/>
  <c r="CW92" i="8"/>
  <c r="CW94" i="8" s="1"/>
  <c r="CX91" i="8" l="1"/>
  <c r="CW95" i="8"/>
  <c r="CW96" i="8" s="1"/>
  <c r="CX75" i="8"/>
  <c r="CW79" i="8"/>
  <c r="CW80" i="8" s="1"/>
  <c r="CX100" i="8"/>
  <c r="CX102" i="8" s="1"/>
  <c r="CX108" i="8"/>
  <c r="CX110" i="8" s="1"/>
  <c r="CX67" i="8"/>
  <c r="CW71" i="8"/>
  <c r="CW72" i="8" s="1"/>
  <c r="CX84" i="8"/>
  <c r="CX86" i="8" s="1"/>
  <c r="CX116" i="8"/>
  <c r="CX118" i="8" s="1"/>
  <c r="CX119" i="8" l="1"/>
  <c r="CX120" i="8" s="1"/>
  <c r="CY115" i="8"/>
  <c r="CY83" i="8"/>
  <c r="CX87" i="8"/>
  <c r="CX88" i="8" s="1"/>
  <c r="CX76" i="8"/>
  <c r="CX78" i="8" s="1"/>
  <c r="CY107" i="8"/>
  <c r="CX111" i="8"/>
  <c r="CX112" i="8" s="1"/>
  <c r="CY99" i="8"/>
  <c r="CX103" i="8"/>
  <c r="CX104" i="8" s="1"/>
  <c r="CX68" i="8"/>
  <c r="CX70" i="8" s="1"/>
  <c r="CX92" i="8"/>
  <c r="CX94" i="8" s="1"/>
  <c r="CX79" i="8" l="1"/>
  <c r="CX80" i="8" s="1"/>
  <c r="CY75" i="8"/>
  <c r="CY108" i="8"/>
  <c r="CY110" i="8" s="1"/>
  <c r="CY84" i="8"/>
  <c r="CY86" i="8" s="1"/>
  <c r="CY116" i="8"/>
  <c r="CY118" i="8" s="1"/>
  <c r="CY67" i="8"/>
  <c r="CX71" i="8"/>
  <c r="CX72" i="8" s="1"/>
  <c r="CX95" i="8"/>
  <c r="CX96" i="8" s="1"/>
  <c r="CY91" i="8"/>
  <c r="CY100" i="8"/>
  <c r="CY102" i="8" s="1"/>
  <c r="CZ115" i="8" l="1"/>
  <c r="CY119" i="8"/>
  <c r="CY120" i="8" s="1"/>
  <c r="CZ99" i="8"/>
  <c r="CY103" i="8"/>
  <c r="CY104" i="8" s="1"/>
  <c r="CZ83" i="8"/>
  <c r="CY87" i="8"/>
  <c r="CY88" i="8" s="1"/>
  <c r="CY92" i="8"/>
  <c r="CY94" i="8" s="1"/>
  <c r="CY111" i="8"/>
  <c r="CY112" i="8" s="1"/>
  <c r="CZ107" i="8"/>
  <c r="CY76" i="8"/>
  <c r="CY78" i="8" s="1"/>
  <c r="CY68" i="8"/>
  <c r="CY70" i="8" s="1"/>
  <c r="CZ67" i="8" l="1"/>
  <c r="CY71" i="8"/>
  <c r="CY72" i="8" s="1"/>
  <c r="CZ100" i="8"/>
  <c r="CZ102" i="8" s="1"/>
  <c r="CZ75" i="8"/>
  <c r="CY79" i="8"/>
  <c r="CY80" i="8" s="1"/>
  <c r="CZ91" i="8"/>
  <c r="CY95" i="8"/>
  <c r="CY96" i="8" s="1"/>
  <c r="CZ108" i="8"/>
  <c r="CZ110" i="8" s="1"/>
  <c r="CZ84" i="8"/>
  <c r="CZ86" i="8" s="1"/>
  <c r="CZ116" i="8"/>
  <c r="CZ118" i="8" s="1"/>
  <c r="DA107" i="8" l="1"/>
  <c r="CZ111" i="8"/>
  <c r="CZ112" i="8" s="1"/>
  <c r="DA83" i="8"/>
  <c r="CZ87" i="8"/>
  <c r="CZ88" i="8" s="1"/>
  <c r="DA99" i="8"/>
  <c r="CZ103" i="8"/>
  <c r="CZ104" i="8" s="1"/>
  <c r="CZ92" i="8"/>
  <c r="CZ94" i="8" s="1"/>
  <c r="DA115" i="8"/>
  <c r="CZ119" i="8"/>
  <c r="CZ120" i="8" s="1"/>
  <c r="CZ76" i="8"/>
  <c r="CZ78" i="8" s="1"/>
  <c r="CZ68" i="8"/>
  <c r="CZ70" i="8" s="1"/>
  <c r="CZ95" i="8" l="1"/>
  <c r="CZ96" i="8" s="1"/>
  <c r="DA91" i="8"/>
  <c r="DA67" i="8"/>
  <c r="CZ71" i="8"/>
  <c r="CZ72" i="8" s="1"/>
  <c r="CZ79" i="8"/>
  <c r="CZ80" i="8" s="1"/>
  <c r="DA75" i="8"/>
  <c r="DA84" i="8"/>
  <c r="DA86" i="8" s="1"/>
  <c r="DA116" i="8"/>
  <c r="DA118" i="8" s="1"/>
  <c r="DA100" i="8"/>
  <c r="DA102" i="8" s="1"/>
  <c r="DA108" i="8"/>
  <c r="DA110" i="8" s="1"/>
  <c r="DB107" i="8" l="1"/>
  <c r="DA111" i="8"/>
  <c r="DA112" i="8" s="1"/>
  <c r="DB115" i="8"/>
  <c r="DA119" i="8"/>
  <c r="DA120" i="8" s="1"/>
  <c r="DA68" i="8"/>
  <c r="DA70" i="8" s="1"/>
  <c r="DB99" i="8"/>
  <c r="DA103" i="8"/>
  <c r="DA104" i="8" s="1"/>
  <c r="DA76" i="8"/>
  <c r="DA78" i="8" s="1"/>
  <c r="DA92" i="8"/>
  <c r="DA94" i="8" s="1"/>
  <c r="DA87" i="8"/>
  <c r="DA88" i="8" s="1"/>
  <c r="DB83" i="8"/>
  <c r="DB91" i="8" l="1"/>
  <c r="DA95" i="8"/>
  <c r="DA96" i="8" s="1"/>
  <c r="DA79" i="8"/>
  <c r="DA80" i="8" s="1"/>
  <c r="DB75" i="8"/>
  <c r="DB100" i="8"/>
  <c r="DB102" i="8" s="1"/>
  <c r="DB116" i="8"/>
  <c r="DB118" i="8" s="1"/>
  <c r="DB84" i="8"/>
  <c r="DB86" i="8" s="1"/>
  <c r="DB67" i="8"/>
  <c r="DA71" i="8"/>
  <c r="DA72" i="8" s="1"/>
  <c r="DB108" i="8"/>
  <c r="DB110" i="8" s="1"/>
  <c r="DC83" i="8" l="1"/>
  <c r="DB87" i="8"/>
  <c r="DB88" i="8" s="1"/>
  <c r="DC115" i="8"/>
  <c r="DB119" i="8"/>
  <c r="DB120" i="8" s="1"/>
  <c r="DC99" i="8"/>
  <c r="DB103" i="8"/>
  <c r="DB104" i="8" s="1"/>
  <c r="DC107" i="8"/>
  <c r="DB111" i="8"/>
  <c r="DB112" i="8" s="1"/>
  <c r="DB76" i="8"/>
  <c r="DB78" i="8" s="1"/>
  <c r="DB68" i="8"/>
  <c r="DB70" i="8" s="1"/>
  <c r="DB92" i="8"/>
  <c r="DB94" i="8" s="1"/>
  <c r="DC75" i="8" l="1"/>
  <c r="DB79" i="8"/>
  <c r="DB80" i="8" s="1"/>
  <c r="DC108" i="8"/>
  <c r="DC110" i="8" s="1"/>
  <c r="DC116" i="8"/>
  <c r="DC118" i="8" s="1"/>
  <c r="DB95" i="8"/>
  <c r="DB96" i="8" s="1"/>
  <c r="DC91" i="8"/>
  <c r="DC67" i="8"/>
  <c r="DB71" i="8"/>
  <c r="DB72" i="8" s="1"/>
  <c r="DC100" i="8"/>
  <c r="DC102" i="8" s="1"/>
  <c r="DC84" i="8"/>
  <c r="DC86" i="8" s="1"/>
  <c r="DC111" i="8" l="1"/>
  <c r="DC112" i="8" s="1"/>
  <c r="DD107" i="8"/>
  <c r="DD99" i="8"/>
  <c r="DC103" i="8"/>
  <c r="DC104" i="8" s="1"/>
  <c r="DD83" i="8"/>
  <c r="DC87" i="8"/>
  <c r="DC88" i="8" s="1"/>
  <c r="DC92" i="8"/>
  <c r="DC94" i="8" s="1"/>
  <c r="DD115" i="8"/>
  <c r="DC119" i="8"/>
  <c r="DC120" i="8" s="1"/>
  <c r="DC68" i="8"/>
  <c r="DC70" i="8" s="1"/>
  <c r="DC76" i="8"/>
  <c r="DC78" i="8" s="1"/>
  <c r="DD67" i="8" l="1"/>
  <c r="DC71" i="8"/>
  <c r="DC72" i="8" s="1"/>
  <c r="DD91" i="8"/>
  <c r="DC95" i="8"/>
  <c r="DC96" i="8" s="1"/>
  <c r="DD100" i="8"/>
  <c r="DD102" i="8" s="1"/>
  <c r="DD108" i="8"/>
  <c r="DD110" i="8" s="1"/>
  <c r="DD75" i="8"/>
  <c r="DC79" i="8"/>
  <c r="DC80" i="8" s="1"/>
  <c r="DD116" i="8"/>
  <c r="DD118" i="8" s="1"/>
  <c r="DD84" i="8"/>
  <c r="DD86" i="8" s="1"/>
  <c r="DE107" i="8" l="1"/>
  <c r="DD111" i="8"/>
  <c r="DD112" i="8" s="1"/>
  <c r="DE115" i="8"/>
  <c r="DD119" i="8"/>
  <c r="DD120" i="8" s="1"/>
  <c r="DD92" i="8"/>
  <c r="DD94" i="8" s="1"/>
  <c r="DE83" i="8"/>
  <c r="DD87" i="8"/>
  <c r="DD88" i="8" s="1"/>
  <c r="DE99" i="8"/>
  <c r="DD103" i="8"/>
  <c r="DD104" i="8" s="1"/>
  <c r="DD76" i="8"/>
  <c r="DD78" i="8" s="1"/>
  <c r="DD68" i="8"/>
  <c r="DD70" i="8" s="1"/>
  <c r="DE67" i="8" l="1"/>
  <c r="DD71" i="8"/>
  <c r="DD72" i="8" s="1"/>
  <c r="DD95" i="8"/>
  <c r="DD96" i="8" s="1"/>
  <c r="DE91" i="8"/>
  <c r="DE84" i="8"/>
  <c r="DE86" i="8" s="1"/>
  <c r="DE116" i="8"/>
  <c r="DE118" i="8" s="1"/>
  <c r="DD79" i="8"/>
  <c r="DD80" i="8" s="1"/>
  <c r="DE75" i="8"/>
  <c r="DE100" i="8"/>
  <c r="DE102" i="8" s="1"/>
  <c r="DE108" i="8"/>
  <c r="DE110" i="8" s="1"/>
  <c r="DF115" i="8" l="1"/>
  <c r="DE119" i="8"/>
  <c r="DE120" i="8" s="1"/>
  <c r="DE87" i="8"/>
  <c r="DE88" i="8" s="1"/>
  <c r="DF83" i="8"/>
  <c r="DE92" i="8"/>
  <c r="DE94" i="8" s="1"/>
  <c r="DF107" i="8"/>
  <c r="DE111" i="8"/>
  <c r="DE112" i="8" s="1"/>
  <c r="DE76" i="8"/>
  <c r="DE78" i="8" s="1"/>
  <c r="DF99" i="8"/>
  <c r="DE103" i="8"/>
  <c r="DE104" i="8" s="1"/>
  <c r="DE68" i="8"/>
  <c r="DE70" i="8" s="1"/>
  <c r="DF75" i="8" l="1"/>
  <c r="DE79" i="8"/>
  <c r="DE80" i="8" s="1"/>
  <c r="DF91" i="8"/>
  <c r="DE95" i="8"/>
  <c r="DE96" i="8" s="1"/>
  <c r="DF84" i="8"/>
  <c r="DF86" i="8" s="1"/>
  <c r="DF100" i="8"/>
  <c r="DF102" i="8" s="1"/>
  <c r="DF108" i="8"/>
  <c r="DF110" i="8" s="1"/>
  <c r="DF67" i="8"/>
  <c r="DE71" i="8"/>
  <c r="DE72" i="8" s="1"/>
  <c r="DF116" i="8"/>
  <c r="DF118" i="8" s="1"/>
  <c r="DG115" i="8" l="1"/>
  <c r="DF119" i="8"/>
  <c r="DF120" i="8" s="1"/>
  <c r="DG83" i="8"/>
  <c r="DF87" i="8"/>
  <c r="DF88" i="8" s="1"/>
  <c r="DF68" i="8"/>
  <c r="DF70" i="8" s="1"/>
  <c r="DF92" i="8"/>
  <c r="DF94" i="8" s="1"/>
  <c r="DG99" i="8"/>
  <c r="DF103" i="8"/>
  <c r="DF104" i="8" s="1"/>
  <c r="DG107" i="8"/>
  <c r="DF111" i="8"/>
  <c r="DF112" i="8" s="1"/>
  <c r="DF76" i="8"/>
  <c r="DF78" i="8" s="1"/>
  <c r="DG108" i="8" l="1"/>
  <c r="DG110" i="8" s="1"/>
  <c r="DG84" i="8"/>
  <c r="DG86" i="8" s="1"/>
  <c r="DF95" i="8"/>
  <c r="DF96" i="8" s="1"/>
  <c r="DG91" i="8"/>
  <c r="DF79" i="8"/>
  <c r="DF80" i="8" s="1"/>
  <c r="DG75" i="8"/>
  <c r="DG67" i="8"/>
  <c r="DF71" i="8"/>
  <c r="DF72" i="8" s="1"/>
  <c r="DG100" i="8"/>
  <c r="DG102" i="8" s="1"/>
  <c r="DG116" i="8"/>
  <c r="DG118" i="8" s="1"/>
  <c r="DH115" i="8" l="1"/>
  <c r="DG119" i="8"/>
  <c r="DG120" i="8" s="1"/>
  <c r="DH83" i="8"/>
  <c r="DG87" i="8"/>
  <c r="DG88" i="8" s="1"/>
  <c r="DH99" i="8"/>
  <c r="DG103" i="8"/>
  <c r="DG104" i="8" s="1"/>
  <c r="DG111" i="8"/>
  <c r="DG112" i="8" s="1"/>
  <c r="DH107" i="8"/>
  <c r="DG68" i="8"/>
  <c r="DG70" i="8" s="1"/>
  <c r="DG76" i="8"/>
  <c r="DG78" i="8" s="1"/>
  <c r="DG92" i="8"/>
  <c r="DG94" i="8" s="1"/>
  <c r="DH75" i="8" l="1"/>
  <c r="DG79" i="8"/>
  <c r="DG80" i="8" s="1"/>
  <c r="DH91" i="8"/>
  <c r="DG95" i="8"/>
  <c r="DG96" i="8" s="1"/>
  <c r="DH108" i="8"/>
  <c r="DH110" i="8" s="1"/>
  <c r="DH67" i="8"/>
  <c r="DG71" i="8"/>
  <c r="DG72" i="8" s="1"/>
  <c r="DH84" i="8"/>
  <c r="DH86" i="8" s="1"/>
  <c r="DH100" i="8"/>
  <c r="DH102" i="8" s="1"/>
  <c r="DH116" i="8"/>
  <c r="DH118" i="8" s="1"/>
  <c r="DI107" i="8" l="1"/>
  <c r="DH111" i="8"/>
  <c r="DH112" i="8" s="1"/>
  <c r="DI99" i="8"/>
  <c r="DH103" i="8"/>
  <c r="DH104" i="8" s="1"/>
  <c r="DH92" i="8"/>
  <c r="DH94" i="8" s="1"/>
  <c r="DH68" i="8"/>
  <c r="DH70" i="8" s="1"/>
  <c r="DI115" i="8"/>
  <c r="DH119" i="8"/>
  <c r="DH120" i="8" s="1"/>
  <c r="DI83" i="8"/>
  <c r="DH87" i="8"/>
  <c r="DH88" i="8" s="1"/>
  <c r="DH76" i="8"/>
  <c r="DH78" i="8" s="1"/>
  <c r="DI75" i="8" l="1"/>
  <c r="DH79" i="8"/>
  <c r="DH80" i="8" s="1"/>
  <c r="DI67" i="8"/>
  <c r="DH71" i="8"/>
  <c r="DH72" i="8" s="1"/>
  <c r="DH95" i="8"/>
  <c r="DH96" i="8" s="1"/>
  <c r="DI91" i="8"/>
  <c r="DI84" i="8"/>
  <c r="DI86" i="8" s="1"/>
  <c r="DI100" i="8"/>
  <c r="DI102" i="8" s="1"/>
  <c r="DI116" i="8"/>
  <c r="DI118" i="8" s="1"/>
  <c r="DI108" i="8"/>
  <c r="DI110" i="8" s="1"/>
  <c r="DJ99" i="8" l="1"/>
  <c r="DI103" i="8"/>
  <c r="DI104" i="8" s="1"/>
  <c r="DI87" i="8"/>
  <c r="DI88" i="8" s="1"/>
  <c r="DJ83" i="8"/>
  <c r="DJ107" i="8"/>
  <c r="DI111" i="8"/>
  <c r="DI112" i="8" s="1"/>
  <c r="DI119" i="8"/>
  <c r="DI120" i="8" s="1"/>
  <c r="DJ115" i="8"/>
  <c r="DI68" i="8"/>
  <c r="DI70" i="8" s="1"/>
  <c r="DI92" i="8"/>
  <c r="DI94" i="8" s="1"/>
  <c r="DI76" i="8"/>
  <c r="DI78" i="8" s="1"/>
  <c r="DJ91" i="8" l="1"/>
  <c r="DI95" i="8"/>
  <c r="DI96" i="8" s="1"/>
  <c r="DI79" i="8"/>
  <c r="DI80" i="8" s="1"/>
  <c r="DJ75" i="8"/>
  <c r="DJ116" i="8"/>
  <c r="DJ118" i="8" s="1"/>
  <c r="DJ84" i="8"/>
  <c r="DJ86" i="8" s="1"/>
  <c r="DJ67" i="8"/>
  <c r="DI71" i="8"/>
  <c r="DI72" i="8" s="1"/>
  <c r="DJ108" i="8"/>
  <c r="DJ110" i="8" s="1"/>
  <c r="DJ100" i="8"/>
  <c r="DJ102" i="8" s="1"/>
  <c r="DK99" i="8" l="1"/>
  <c r="DJ103" i="8"/>
  <c r="DJ104" i="8" s="1"/>
  <c r="DK83" i="8"/>
  <c r="DJ87" i="8"/>
  <c r="DJ88" i="8" s="1"/>
  <c r="DK107" i="8"/>
  <c r="DJ111" i="8"/>
  <c r="DJ112" i="8" s="1"/>
  <c r="DJ76" i="8"/>
  <c r="DJ78" i="8" s="1"/>
  <c r="DK115" i="8"/>
  <c r="DJ119" i="8"/>
  <c r="DJ120" i="8" s="1"/>
  <c r="DJ68" i="8"/>
  <c r="DJ70" i="8" s="1"/>
  <c r="DJ92" i="8"/>
  <c r="DJ94" i="8" s="1"/>
  <c r="DK75" i="8" l="1"/>
  <c r="DJ79" i="8"/>
  <c r="DJ80" i="8" s="1"/>
  <c r="DK67" i="8"/>
  <c r="DJ71" i="8"/>
  <c r="DJ72" i="8" s="1"/>
  <c r="DK84" i="8"/>
  <c r="DK86" i="8" s="1"/>
  <c r="DJ95" i="8"/>
  <c r="DJ96" i="8" s="1"/>
  <c r="DK91" i="8"/>
  <c r="DK116" i="8"/>
  <c r="DK118" i="8" s="1"/>
  <c r="DK108" i="8"/>
  <c r="DK110" i="8" s="1"/>
  <c r="DK100" i="8"/>
  <c r="DK102" i="8" s="1"/>
  <c r="DK111" i="8" l="1"/>
  <c r="DK112" i="8" s="1"/>
  <c r="DL107" i="8"/>
  <c r="DK92" i="8"/>
  <c r="DK94" i="8" s="1"/>
  <c r="DK68" i="8"/>
  <c r="DK70" i="8" s="1"/>
  <c r="DL99" i="8"/>
  <c r="DK103" i="8"/>
  <c r="DK104" i="8" s="1"/>
  <c r="DK119" i="8"/>
  <c r="DK120" i="8" s="1"/>
  <c r="DL115" i="8"/>
  <c r="DL83" i="8"/>
  <c r="DK87" i="8"/>
  <c r="DK88" i="8" s="1"/>
  <c r="DK76" i="8"/>
  <c r="DK78" i="8" s="1"/>
  <c r="DL75" i="8" l="1"/>
  <c r="DK79" i="8"/>
  <c r="DK80" i="8" s="1"/>
  <c r="DL67" i="8"/>
  <c r="DK71" i="8"/>
  <c r="DK72" i="8" s="1"/>
  <c r="DL91" i="8"/>
  <c r="DK95" i="8"/>
  <c r="DK96" i="8" s="1"/>
  <c r="DL84" i="8"/>
  <c r="DL86" i="8" s="1"/>
  <c r="DL100" i="8"/>
  <c r="DL102" i="8" s="1"/>
  <c r="DL116" i="8"/>
  <c r="DL118" i="8" s="1"/>
  <c r="DL108" i="8"/>
  <c r="DL110" i="8" s="1"/>
  <c r="DM107" i="8" l="1"/>
  <c r="DL111" i="8"/>
  <c r="DL112" i="8" s="1"/>
  <c r="DM115" i="8"/>
  <c r="DL119" i="8"/>
  <c r="DL120" i="8" s="1"/>
  <c r="DM83" i="8"/>
  <c r="DL87" i="8"/>
  <c r="DL88" i="8" s="1"/>
  <c r="DL68" i="8"/>
  <c r="DL70" i="8" s="1"/>
  <c r="DM99" i="8"/>
  <c r="DL103" i="8"/>
  <c r="DL104" i="8" s="1"/>
  <c r="DL92" i="8"/>
  <c r="DL94" i="8" s="1"/>
  <c r="DL76" i="8"/>
  <c r="DL78" i="8" s="1"/>
  <c r="DM67" i="8" l="1"/>
  <c r="DL71" i="8"/>
  <c r="DL72" i="8" s="1"/>
  <c r="DL95" i="8"/>
  <c r="DL96" i="8" s="1"/>
  <c r="DM91" i="8"/>
  <c r="DM116" i="8"/>
  <c r="DM118" i="8" s="1"/>
  <c r="DM75" i="8"/>
  <c r="DL79" i="8"/>
  <c r="DL80" i="8" s="1"/>
  <c r="DM100" i="8"/>
  <c r="DM102" i="8" s="1"/>
  <c r="DM84" i="8"/>
  <c r="DM86" i="8" s="1"/>
  <c r="DM108" i="8"/>
  <c r="DM110" i="8" s="1"/>
  <c r="DM87" i="8" l="1"/>
  <c r="DM88" i="8" s="1"/>
  <c r="DN83" i="8"/>
  <c r="DN115" i="8"/>
  <c r="DM119" i="8"/>
  <c r="DM120" i="8" s="1"/>
  <c r="DM92" i="8"/>
  <c r="DM94" i="8" s="1"/>
  <c r="DM76" i="8"/>
  <c r="DM78" i="8" s="1"/>
  <c r="DN107" i="8"/>
  <c r="DM111" i="8"/>
  <c r="DM112" i="8" s="1"/>
  <c r="DN99" i="8"/>
  <c r="DM103" i="8"/>
  <c r="DM104" i="8" s="1"/>
  <c r="DM68" i="8"/>
  <c r="DM70" i="8" s="1"/>
  <c r="DM79" i="8" l="1"/>
  <c r="DM80" i="8" s="1"/>
  <c r="DN75" i="8"/>
  <c r="DN100" i="8"/>
  <c r="DN102" i="8" s="1"/>
  <c r="DN116" i="8"/>
  <c r="DN118" i="8" s="1"/>
  <c r="DN84" i="8"/>
  <c r="DN86" i="8" s="1"/>
  <c r="DN67" i="8"/>
  <c r="DM71" i="8"/>
  <c r="DM72" i="8" s="1"/>
  <c r="DN108" i="8"/>
  <c r="DN110" i="8" s="1"/>
  <c r="DN91" i="8"/>
  <c r="DM95" i="8"/>
  <c r="DM96" i="8" s="1"/>
  <c r="DO83" i="8" l="1"/>
  <c r="DN87" i="8"/>
  <c r="DN88" i="8" s="1"/>
  <c r="DN119" i="8"/>
  <c r="DN120" i="8" s="1"/>
  <c r="DO115" i="8"/>
  <c r="DO107" i="8"/>
  <c r="DN111" i="8"/>
  <c r="DN112" i="8" s="1"/>
  <c r="DO99" i="8"/>
  <c r="DN103" i="8"/>
  <c r="DN104" i="8" s="1"/>
  <c r="DN76" i="8"/>
  <c r="DN78" i="8" s="1"/>
  <c r="DN92" i="8"/>
  <c r="DN94" i="8" s="1"/>
  <c r="DN68" i="8"/>
  <c r="DN70" i="8" s="1"/>
  <c r="DO100" i="8" l="1"/>
  <c r="DO102" i="8" s="1"/>
  <c r="DO116" i="8"/>
  <c r="DO118" i="8" s="1"/>
  <c r="DN95" i="8"/>
  <c r="DN96" i="8" s="1"/>
  <c r="DO91" i="8"/>
  <c r="DO67" i="8"/>
  <c r="DN71" i="8"/>
  <c r="DN72" i="8" s="1"/>
  <c r="DN79" i="8"/>
  <c r="DN80" i="8" s="1"/>
  <c r="DO75" i="8"/>
  <c r="DO108" i="8"/>
  <c r="DO110" i="8" s="1"/>
  <c r="DO84" i="8"/>
  <c r="DO86" i="8" s="1"/>
  <c r="DP83" i="8" l="1"/>
  <c r="DO87" i="8"/>
  <c r="DO88" i="8" s="1"/>
  <c r="DO111" i="8"/>
  <c r="DO112" i="8" s="1"/>
  <c r="DP107" i="8"/>
  <c r="DP99" i="8"/>
  <c r="DO103" i="8"/>
  <c r="DO104" i="8" s="1"/>
  <c r="DP115" i="8"/>
  <c r="DO119" i="8"/>
  <c r="DO120" i="8" s="1"/>
  <c r="DO68" i="8"/>
  <c r="DO70" i="8" s="1"/>
  <c r="DO76" i="8"/>
  <c r="DO78" i="8" s="1"/>
  <c r="DO92" i="8"/>
  <c r="DO94" i="8" s="1"/>
  <c r="DP75" i="8" l="1"/>
  <c r="DO79" i="8"/>
  <c r="DO80" i="8" s="1"/>
  <c r="DP108" i="8"/>
  <c r="DP110" i="8" s="1"/>
  <c r="DP116" i="8"/>
  <c r="DP118" i="8" s="1"/>
  <c r="DP91" i="8"/>
  <c r="DO95" i="8"/>
  <c r="DO96" i="8" s="1"/>
  <c r="DP67" i="8"/>
  <c r="DO71" i="8"/>
  <c r="DO72" i="8" s="1"/>
  <c r="DP100" i="8"/>
  <c r="DP102" i="8" s="1"/>
  <c r="DP84" i="8"/>
  <c r="DP86" i="8" s="1"/>
  <c r="DQ107" i="8" l="1"/>
  <c r="DP111" i="8"/>
  <c r="DP112" i="8" s="1"/>
  <c r="DP92" i="8"/>
  <c r="DP94" i="8" s="1"/>
  <c r="DQ99" i="8"/>
  <c r="DP103" i="8"/>
  <c r="DP104" i="8" s="1"/>
  <c r="DQ83" i="8"/>
  <c r="DP87" i="8"/>
  <c r="DP88" i="8" s="1"/>
  <c r="DQ115" i="8"/>
  <c r="DP119" i="8"/>
  <c r="DP120" i="8" s="1"/>
  <c r="DP68" i="8"/>
  <c r="DP70" i="8" s="1"/>
  <c r="DP76" i="8"/>
  <c r="DP78" i="8" s="1"/>
  <c r="DP95" i="8" l="1"/>
  <c r="DP96" i="8" s="1"/>
  <c r="DQ91" i="8"/>
  <c r="DQ67" i="8"/>
  <c r="DP71" i="8"/>
  <c r="DP72" i="8" s="1"/>
  <c r="DQ75" i="8"/>
  <c r="DP79" i="8"/>
  <c r="DP80" i="8" s="1"/>
  <c r="DQ84" i="8"/>
  <c r="DQ86" i="8"/>
  <c r="DQ116" i="8"/>
  <c r="DQ118" i="8" s="1"/>
  <c r="DQ100" i="8"/>
  <c r="DQ102" i="8" s="1"/>
  <c r="DQ108" i="8"/>
  <c r="DQ110" i="8" s="1"/>
  <c r="DQ119" i="8" l="1"/>
  <c r="DQ120" i="8" s="1"/>
  <c r="DR115" i="8"/>
  <c r="DQ68" i="8"/>
  <c r="DQ70" i="8" s="1"/>
  <c r="DQ92" i="8"/>
  <c r="DQ94" i="8" s="1"/>
  <c r="DR99" i="8"/>
  <c r="DQ103" i="8"/>
  <c r="DQ104" i="8" s="1"/>
  <c r="DQ87" i="8"/>
  <c r="DQ88" i="8" s="1"/>
  <c r="DR83" i="8"/>
  <c r="DR107" i="8"/>
  <c r="DQ111" i="8"/>
  <c r="DQ112" i="8" s="1"/>
  <c r="DQ76" i="8"/>
  <c r="DQ78" i="8" s="1"/>
  <c r="DR67" i="8" l="1"/>
  <c r="DQ71" i="8"/>
  <c r="DQ72" i="8" s="1"/>
  <c r="DR108" i="8"/>
  <c r="DR110" i="8" s="1"/>
  <c r="DR100" i="8"/>
  <c r="DR102" i="8" s="1"/>
  <c r="DR84" i="8"/>
  <c r="DR86" i="8" s="1"/>
  <c r="DR116" i="8"/>
  <c r="DR118" i="8" s="1"/>
  <c r="DQ79" i="8"/>
  <c r="DQ80" i="8" s="1"/>
  <c r="DR75" i="8"/>
  <c r="DR91" i="8"/>
  <c r="DQ95" i="8"/>
  <c r="DQ96" i="8" s="1"/>
  <c r="DS115" i="8" l="1"/>
  <c r="DR119" i="8"/>
  <c r="DR120" i="8" s="1"/>
  <c r="DS83" i="8"/>
  <c r="DR87" i="8"/>
  <c r="DR88" i="8" s="1"/>
  <c r="DS99" i="8"/>
  <c r="DR103" i="8"/>
  <c r="DR104" i="8" s="1"/>
  <c r="DR76" i="8"/>
  <c r="DR78" i="8" s="1"/>
  <c r="DS107" i="8"/>
  <c r="DR111" i="8"/>
  <c r="DR112" i="8" s="1"/>
  <c r="DR92" i="8"/>
  <c r="DR94" i="8" s="1"/>
  <c r="DR68" i="8"/>
  <c r="DR70" i="8" s="1"/>
  <c r="DS84" i="8" l="1"/>
  <c r="DS86" i="8" s="1"/>
  <c r="DR95" i="8"/>
  <c r="DR96" i="8" s="1"/>
  <c r="DS91" i="8"/>
  <c r="DS67" i="8"/>
  <c r="DR71" i="8"/>
  <c r="DR72" i="8" s="1"/>
  <c r="DS75" i="8"/>
  <c r="DR79" i="8"/>
  <c r="DR80" i="8" s="1"/>
  <c r="DS108" i="8"/>
  <c r="DS110" i="8" s="1"/>
  <c r="DS100" i="8"/>
  <c r="DS102" i="8" s="1"/>
  <c r="DS116" i="8"/>
  <c r="DS118" i="8" s="1"/>
  <c r="DS111" i="8" l="1"/>
  <c r="DS112" i="8" s="1"/>
  <c r="DT107" i="8"/>
  <c r="DT99" i="8"/>
  <c r="DS103" i="8"/>
  <c r="DS104" i="8" s="1"/>
  <c r="DS92" i="8"/>
  <c r="DS94" i="8" s="1"/>
  <c r="DS76" i="8"/>
  <c r="DS78" i="8" s="1"/>
  <c r="DT115" i="8"/>
  <c r="DS119" i="8"/>
  <c r="DS120" i="8" s="1"/>
  <c r="DT83" i="8"/>
  <c r="DS87" i="8"/>
  <c r="DS88" i="8" s="1"/>
  <c r="DS68" i="8"/>
  <c r="DS70" i="8" s="1"/>
  <c r="DT67" i="8" l="1"/>
  <c r="DS71" i="8"/>
  <c r="DS72" i="8" s="1"/>
  <c r="DT91" i="8"/>
  <c r="DS95" i="8"/>
  <c r="DS96" i="8" s="1"/>
  <c r="DT84" i="8"/>
  <c r="DT86" i="8" s="1"/>
  <c r="DT100" i="8"/>
  <c r="DT102" i="8" s="1"/>
  <c r="DT75" i="8"/>
  <c r="DS79" i="8"/>
  <c r="DS80" i="8" s="1"/>
  <c r="DT108" i="8"/>
  <c r="DT110" i="8" s="1"/>
  <c r="DT116" i="8"/>
  <c r="DT118" i="8" s="1"/>
  <c r="DU107" i="8" l="1"/>
  <c r="DT111" i="8"/>
  <c r="DT112" i="8" s="1"/>
  <c r="DT92" i="8"/>
  <c r="DT94" i="8" s="1"/>
  <c r="DU115" i="8"/>
  <c r="DT119" i="8"/>
  <c r="DT120" i="8" s="1"/>
  <c r="DU99" i="8"/>
  <c r="DT103" i="8"/>
  <c r="DT104" i="8" s="1"/>
  <c r="DU83" i="8"/>
  <c r="DT87" i="8"/>
  <c r="DT88" i="8" s="1"/>
  <c r="DT76" i="8"/>
  <c r="DT78" i="8" s="1"/>
  <c r="DT68" i="8"/>
  <c r="DT70" i="8" s="1"/>
  <c r="DU67" i="8" l="1"/>
  <c r="DT71" i="8"/>
  <c r="DT72" i="8" s="1"/>
  <c r="DT95" i="8"/>
  <c r="DT96" i="8" s="1"/>
  <c r="DU91" i="8"/>
  <c r="DU75" i="8"/>
  <c r="DT79" i="8"/>
  <c r="DT80" i="8" s="1"/>
  <c r="DU100" i="8"/>
  <c r="DU102" i="8" s="1"/>
  <c r="DU84" i="8"/>
  <c r="DU86" i="8" s="1"/>
  <c r="DU116" i="8"/>
  <c r="DU118" i="8" s="1"/>
  <c r="DU108" i="8"/>
  <c r="DU110" i="8" s="1"/>
  <c r="DV115" i="8" l="1"/>
  <c r="DU119" i="8"/>
  <c r="DU120" i="8" s="1"/>
  <c r="DU87" i="8"/>
  <c r="DU88" i="8" s="1"/>
  <c r="DV83" i="8"/>
  <c r="DV107" i="8"/>
  <c r="DU111" i="8"/>
  <c r="DU112" i="8" s="1"/>
  <c r="DV99" i="8"/>
  <c r="DU103" i="8"/>
  <c r="DU104" i="8" s="1"/>
  <c r="DU92" i="8"/>
  <c r="DU94" i="8" s="1"/>
  <c r="DU76" i="8"/>
  <c r="DU78" i="8" s="1"/>
  <c r="DU68" i="8"/>
  <c r="DU70" i="8" s="1"/>
  <c r="DV75" i="8" l="1"/>
  <c r="DU79" i="8"/>
  <c r="DU80" i="8" s="1"/>
  <c r="DV91" i="8"/>
  <c r="DU95" i="8"/>
  <c r="DU96" i="8" s="1"/>
  <c r="DV84" i="8"/>
  <c r="DV86" i="8" s="1"/>
  <c r="DV100" i="8"/>
  <c r="DV102" i="8" s="1"/>
  <c r="DV67" i="8"/>
  <c r="DU71" i="8"/>
  <c r="DU72" i="8" s="1"/>
  <c r="DV108" i="8"/>
  <c r="DV110" i="8" s="1"/>
  <c r="DV116" i="8"/>
  <c r="DV118" i="8" s="1"/>
  <c r="DW115" i="8" l="1"/>
  <c r="DV119" i="8"/>
  <c r="DV120" i="8" s="1"/>
  <c r="DW83" i="8"/>
  <c r="DV87" i="8"/>
  <c r="DV88" i="8" s="1"/>
  <c r="DW107" i="8"/>
  <c r="DV111" i="8"/>
  <c r="DV112" i="8" s="1"/>
  <c r="DV92" i="8"/>
  <c r="DV94" i="8" s="1"/>
  <c r="DW99" i="8"/>
  <c r="DV103" i="8"/>
  <c r="DV104" i="8" s="1"/>
  <c r="DV68" i="8"/>
  <c r="DV70" i="8" s="1"/>
  <c r="DV76" i="8"/>
  <c r="DV78" i="8" s="1"/>
  <c r="DW75" i="8" l="1"/>
  <c r="DV79" i="8"/>
  <c r="DV80" i="8" s="1"/>
  <c r="DW67" i="8"/>
  <c r="DV71" i="8"/>
  <c r="DV72" i="8" s="1"/>
  <c r="DV95" i="8"/>
  <c r="DV96" i="8" s="1"/>
  <c r="DW91" i="8"/>
  <c r="DW84" i="8"/>
  <c r="DW86" i="8"/>
  <c r="DW100" i="8"/>
  <c r="DW102" i="8" s="1"/>
  <c r="DW108" i="8"/>
  <c r="DW110" i="8" s="1"/>
  <c r="DW116" i="8"/>
  <c r="DW118" i="8" s="1"/>
  <c r="DX115" i="8" l="1"/>
  <c r="DW119" i="8"/>
  <c r="DW120" i="8" s="1"/>
  <c r="DW111" i="8"/>
  <c r="DW112" i="8" s="1"/>
  <c r="DX107" i="8"/>
  <c r="DX99" i="8"/>
  <c r="DW103" i="8"/>
  <c r="DW104" i="8" s="1"/>
  <c r="DX83" i="8"/>
  <c r="DW87" i="8"/>
  <c r="DW88" i="8" s="1"/>
  <c r="DW68" i="8"/>
  <c r="DW70" i="8" s="1"/>
  <c r="DW92" i="8"/>
  <c r="DW94" i="8" s="1"/>
  <c r="DW76" i="8"/>
  <c r="DW78" i="8" s="1"/>
  <c r="DX108" i="8" l="1"/>
  <c r="DX110" i="8" s="1"/>
  <c r="DX84" i="8"/>
  <c r="DX86" i="8" s="1"/>
  <c r="DX91" i="8"/>
  <c r="DW95" i="8"/>
  <c r="DW96" i="8" s="1"/>
  <c r="DX75" i="8"/>
  <c r="DW79" i="8"/>
  <c r="DW80" i="8" s="1"/>
  <c r="DX67" i="8"/>
  <c r="DW71" i="8"/>
  <c r="DW72" i="8" s="1"/>
  <c r="DX100" i="8"/>
  <c r="DX102" i="8" s="1"/>
  <c r="DX116" i="8"/>
  <c r="DX118" i="8" s="1"/>
  <c r="DY107" i="8" l="1"/>
  <c r="DX111" i="8"/>
  <c r="DX112" i="8" s="1"/>
  <c r="DY99" i="8"/>
  <c r="DX103" i="8"/>
  <c r="DX104" i="8" s="1"/>
  <c r="DY83" i="8"/>
  <c r="DX87" i="8"/>
  <c r="DX88" i="8" s="1"/>
  <c r="DX76" i="8"/>
  <c r="DX78" i="8" s="1"/>
  <c r="DY115" i="8"/>
  <c r="DX119" i="8"/>
  <c r="DX120" i="8" s="1"/>
  <c r="DX68" i="8"/>
  <c r="DX70" i="8" s="1"/>
  <c r="DX92" i="8"/>
  <c r="DX94" i="8" s="1"/>
  <c r="DX95" i="8" l="1"/>
  <c r="DX96" i="8" s="1"/>
  <c r="DY91" i="8"/>
  <c r="DY75" i="8"/>
  <c r="DX79" i="8"/>
  <c r="DX80" i="8" s="1"/>
  <c r="DY67" i="8"/>
  <c r="DX71" i="8"/>
  <c r="DX72" i="8" s="1"/>
  <c r="DY100" i="8"/>
  <c r="DY102" i="8" s="1"/>
  <c r="DY116" i="8"/>
  <c r="DY118" i="8" s="1"/>
  <c r="DY84" i="8"/>
  <c r="DY86" i="8" s="1"/>
  <c r="DY108" i="8"/>
  <c r="DY110" i="8" s="1"/>
  <c r="DY87" i="8" l="1"/>
  <c r="DY88" i="8" s="1"/>
  <c r="DZ83" i="8"/>
  <c r="DY68" i="8"/>
  <c r="DY70" i="8" s="1"/>
  <c r="DZ99" i="8"/>
  <c r="DY103" i="8"/>
  <c r="DY104" i="8" s="1"/>
  <c r="DY76" i="8"/>
  <c r="DY78" i="8" s="1"/>
  <c r="DZ107" i="8"/>
  <c r="DY111" i="8"/>
  <c r="DY112" i="8" s="1"/>
  <c r="DY92" i="8"/>
  <c r="DY94" i="8" s="1"/>
  <c r="DZ115" i="8"/>
  <c r="DY119" i="8"/>
  <c r="DY120" i="8" s="1"/>
  <c r="DZ67" i="8" l="1"/>
  <c r="DY71" i="8"/>
  <c r="DY72" i="8" s="1"/>
  <c r="DZ84" i="8"/>
  <c r="DZ86" i="8" s="1"/>
  <c r="DZ91" i="8"/>
  <c r="DY95" i="8"/>
  <c r="DY96" i="8" s="1"/>
  <c r="DY79" i="8"/>
  <c r="DY80" i="8" s="1"/>
  <c r="DZ75" i="8"/>
  <c r="DZ116" i="8"/>
  <c r="DZ118" i="8" s="1"/>
  <c r="DZ108" i="8"/>
  <c r="DZ110" i="8" s="1"/>
  <c r="DZ100" i="8"/>
  <c r="DZ102" i="8" s="1"/>
  <c r="EA99" i="8" l="1"/>
  <c r="DZ103" i="8"/>
  <c r="DZ104" i="8" s="1"/>
  <c r="EA107" i="8"/>
  <c r="DZ111" i="8"/>
  <c r="DZ112" i="8" s="1"/>
  <c r="EA115" i="8"/>
  <c r="DZ119" i="8"/>
  <c r="DZ120" i="8" s="1"/>
  <c r="DZ76" i="8"/>
  <c r="DZ78" i="8" s="1"/>
  <c r="EA83" i="8"/>
  <c r="DZ87" i="8"/>
  <c r="DZ88" i="8" s="1"/>
  <c r="DZ92" i="8"/>
  <c r="DZ94" i="8" s="1"/>
  <c r="DZ68" i="8"/>
  <c r="DZ70" i="8" s="1"/>
  <c r="EA67" i="8" l="1"/>
  <c r="DZ71" i="8"/>
  <c r="DZ72" i="8" s="1"/>
  <c r="DZ95" i="8"/>
  <c r="DZ96" i="8" s="1"/>
  <c r="EA91" i="8"/>
  <c r="EA75" i="8"/>
  <c r="DZ79" i="8"/>
  <c r="DZ80" i="8" s="1"/>
  <c r="EA108" i="8"/>
  <c r="EA110" i="8" s="1"/>
  <c r="EA84" i="8"/>
  <c r="EA86" i="8" s="1"/>
  <c r="EA116" i="8"/>
  <c r="EA118" i="8" s="1"/>
  <c r="EA100" i="8"/>
  <c r="EA102" i="8" s="1"/>
  <c r="EA119" i="8" l="1"/>
  <c r="EA120" i="8" s="1"/>
  <c r="EB115" i="8"/>
  <c r="EA92" i="8"/>
  <c r="EA94" i="8" s="1"/>
  <c r="EA111" i="8"/>
  <c r="EA112" i="8" s="1"/>
  <c r="EB107" i="8"/>
  <c r="EB99" i="8"/>
  <c r="EA103" i="8"/>
  <c r="EA104" i="8" s="1"/>
  <c r="EB83" i="8"/>
  <c r="EA87" i="8"/>
  <c r="EA88" i="8" s="1"/>
  <c r="EA76" i="8"/>
  <c r="EA78" i="8" s="1"/>
  <c r="EA68" i="8"/>
  <c r="EA70" i="8" s="1"/>
  <c r="EB91" i="8" l="1"/>
  <c r="EA95" i="8"/>
  <c r="EA96" i="8" s="1"/>
  <c r="EB75" i="8"/>
  <c r="EA79" i="8"/>
  <c r="EA80" i="8" s="1"/>
  <c r="EB100" i="8"/>
  <c r="EB102" i="8" s="1"/>
  <c r="EB108" i="8"/>
  <c r="EB110" i="8" s="1"/>
  <c r="EB116" i="8"/>
  <c r="EB118" i="8" s="1"/>
  <c r="EB67" i="8"/>
  <c r="EA71" i="8"/>
  <c r="EA72" i="8" s="1"/>
  <c r="EB84" i="8"/>
  <c r="EB86" i="8" s="1"/>
  <c r="EC115" i="8" l="1"/>
  <c r="EB119" i="8"/>
  <c r="EB120" i="8" s="1"/>
  <c r="EC107" i="8"/>
  <c r="EB111" i="8"/>
  <c r="EB112" i="8" s="1"/>
  <c r="EB68" i="8"/>
  <c r="EB70" i="8" s="1"/>
  <c r="EB76" i="8"/>
  <c r="EB78" i="8" s="1"/>
  <c r="EC83" i="8"/>
  <c r="EB87" i="8"/>
  <c r="EB88" i="8" s="1"/>
  <c r="EC99" i="8"/>
  <c r="EB103" i="8"/>
  <c r="EB104" i="8" s="1"/>
  <c r="EB92" i="8"/>
  <c r="EB94" i="8" s="1"/>
  <c r="EB95" i="8" l="1"/>
  <c r="EB96" i="8" s="1"/>
  <c r="EC91" i="8"/>
  <c r="EB71" i="8"/>
  <c r="EB72" i="8" s="1"/>
  <c r="EC67" i="8"/>
  <c r="EC100" i="8"/>
  <c r="EC102" i="8" s="1"/>
  <c r="EC108" i="8"/>
  <c r="EC110" i="8" s="1"/>
  <c r="EC75" i="8"/>
  <c r="EB79" i="8"/>
  <c r="EB80" i="8" s="1"/>
  <c r="EC84" i="8"/>
  <c r="EC86" i="8" s="1"/>
  <c r="EC116" i="8"/>
  <c r="EC118" i="8" s="1"/>
  <c r="EC119" i="8" l="1"/>
  <c r="EC120" i="8" s="1"/>
  <c r="ED115" i="8"/>
  <c r="ED107" i="8"/>
  <c r="EC111" i="8"/>
  <c r="EC112" i="8" s="1"/>
  <c r="ED99" i="8"/>
  <c r="EC103" i="8"/>
  <c r="EC104" i="8" s="1"/>
  <c r="EC68" i="8"/>
  <c r="EC70" i="8" s="1"/>
  <c r="EC92" i="8"/>
  <c r="EC94" i="8" s="1"/>
  <c r="EC87" i="8"/>
  <c r="EC88" i="8" s="1"/>
  <c r="ED83" i="8"/>
  <c r="EC76" i="8"/>
  <c r="EC78" i="8" s="1"/>
  <c r="ED91" i="8" l="1"/>
  <c r="EC95" i="8"/>
  <c r="EC96" i="8" s="1"/>
  <c r="EC79" i="8"/>
  <c r="EC80" i="8" s="1"/>
  <c r="ED75" i="8"/>
  <c r="ED67" i="8"/>
  <c r="EC71" i="8"/>
  <c r="EC72" i="8" s="1"/>
  <c r="ED84" i="8"/>
  <c r="ED86" i="8" s="1"/>
  <c r="ED108" i="8"/>
  <c r="ED110" i="8" s="1"/>
  <c r="ED116" i="8"/>
  <c r="ED118" i="8" s="1"/>
  <c r="ED100" i="8"/>
  <c r="ED102" i="8" s="1"/>
  <c r="EE83" i="8" l="1"/>
  <c r="ED87" i="8"/>
  <c r="ED88" i="8" s="1"/>
  <c r="ED119" i="8"/>
  <c r="ED120" i="8" s="1"/>
  <c r="EE115" i="8"/>
  <c r="ED76" i="8"/>
  <c r="ED78" i="8" s="1"/>
  <c r="ED103" i="8"/>
  <c r="ED104" i="8" s="1"/>
  <c r="EE99" i="8"/>
  <c r="EE107" i="8"/>
  <c r="ED111" i="8"/>
  <c r="ED112" i="8" s="1"/>
  <c r="ED68" i="8"/>
  <c r="ED70" i="8" s="1"/>
  <c r="ED92" i="8"/>
  <c r="ED94" i="8" s="1"/>
  <c r="EE67" i="8" l="1"/>
  <c r="ED71" i="8"/>
  <c r="ED72" i="8" s="1"/>
  <c r="EE100" i="8"/>
  <c r="EE102" i="8" s="1"/>
  <c r="EE116" i="8"/>
  <c r="EE118" i="8" s="1"/>
  <c r="ED95" i="8"/>
  <c r="ED96" i="8" s="1"/>
  <c r="EE91" i="8"/>
  <c r="ED79" i="8"/>
  <c r="ED80" i="8" s="1"/>
  <c r="EE75" i="8"/>
  <c r="EE108" i="8"/>
  <c r="EE110" i="8" s="1"/>
  <c r="EE84" i="8"/>
  <c r="EE86" i="8" s="1"/>
  <c r="EF99" i="8" l="1"/>
  <c r="EE103" i="8"/>
  <c r="EE104" i="8" s="1"/>
  <c r="EE111" i="8"/>
  <c r="EE112" i="8" s="1"/>
  <c r="EF107" i="8"/>
  <c r="EE92" i="8"/>
  <c r="EE94" i="8" s="1"/>
  <c r="EE76" i="8"/>
  <c r="EE78" i="8" s="1"/>
  <c r="EF115" i="8"/>
  <c r="EE119" i="8"/>
  <c r="EE120" i="8" s="1"/>
  <c r="EF83" i="8"/>
  <c r="EE87" i="8"/>
  <c r="EE88" i="8" s="1"/>
  <c r="EE68" i="8"/>
  <c r="EE70" i="8" s="1"/>
  <c r="EF75" i="8" l="1"/>
  <c r="EE79" i="8"/>
  <c r="EE80" i="8" s="1"/>
  <c r="EF108" i="8"/>
  <c r="EF110" i="8" s="1"/>
  <c r="EF67" i="8"/>
  <c r="EE71" i="8"/>
  <c r="EE72" i="8" s="1"/>
  <c r="EF84" i="8"/>
  <c r="EF86" i="8" s="1"/>
  <c r="EF91" i="8"/>
  <c r="EE95" i="8"/>
  <c r="EE96" i="8" s="1"/>
  <c r="EF116" i="8"/>
  <c r="EF118" i="8" s="1"/>
  <c r="EF100" i="8"/>
  <c r="EF102" i="8" s="1"/>
  <c r="EG83" i="8" l="1"/>
  <c r="EF87" i="8"/>
  <c r="EF88" i="8" s="1"/>
  <c r="EG115" i="8"/>
  <c r="EF119" i="8"/>
  <c r="EF120" i="8" s="1"/>
  <c r="EG99" i="8"/>
  <c r="EF103" i="8"/>
  <c r="EF104" i="8" s="1"/>
  <c r="EG107" i="8"/>
  <c r="EF111" i="8"/>
  <c r="EF112" i="8" s="1"/>
  <c r="EF92" i="8"/>
  <c r="EF94" i="8" s="1"/>
  <c r="EF68" i="8"/>
  <c r="EF70" i="8" s="1"/>
  <c r="EF76" i="8"/>
  <c r="EF78" i="8" s="1"/>
  <c r="EG75" i="8" l="1"/>
  <c r="EF79" i="8"/>
  <c r="EF80" i="8" s="1"/>
  <c r="EG67" i="8"/>
  <c r="EF71" i="8"/>
  <c r="EF72" i="8" s="1"/>
  <c r="EF95" i="8"/>
  <c r="EF96" i="8" s="1"/>
  <c r="EG91" i="8"/>
  <c r="EG108" i="8"/>
  <c r="EG110" i="8" s="1"/>
  <c r="EG111" i="8" s="1"/>
  <c r="EG112" i="8" s="1"/>
  <c r="H55" i="8" s="1"/>
  <c r="EG116" i="8"/>
  <c r="EG118" i="8" s="1"/>
  <c r="EG119" i="8" s="1"/>
  <c r="EG120" i="8" s="1"/>
  <c r="H56" i="8" s="1"/>
  <c r="EG100" i="8"/>
  <c r="EG102" i="8" s="1"/>
  <c r="EG103" i="8" s="1"/>
  <c r="EG104" i="8" s="1"/>
  <c r="H54" i="8" s="1"/>
  <c r="EG84" i="8"/>
  <c r="EG86" i="8" s="1"/>
  <c r="EG87" i="8" s="1"/>
  <c r="EG88" i="8" s="1"/>
  <c r="H52" i="8" s="1"/>
  <c r="B74" i="8" l="1"/>
  <c r="B71" i="8"/>
  <c r="B75" i="8"/>
  <c r="B73" i="8"/>
  <c r="EG68" i="8"/>
  <c r="EG70" i="8" s="1"/>
  <c r="EG71" i="8" s="1"/>
  <c r="EG72" i="8" s="1"/>
  <c r="H50" i="8" s="1"/>
  <c r="EG92" i="8"/>
  <c r="EG94" i="8" s="1"/>
  <c r="EG95" i="8" s="1"/>
  <c r="EG96" i="8" s="1"/>
  <c r="H53" i="8" s="1"/>
  <c r="EG76" i="8"/>
  <c r="EG78" i="8" s="1"/>
  <c r="EG79" i="8" s="1"/>
  <c r="EG80" i="8" s="1"/>
  <c r="H51" i="8" s="1"/>
  <c r="C50" i="8" l="1"/>
  <c r="C56" i="8"/>
  <c r="C54" i="8"/>
  <c r="C52" i="8"/>
  <c r="C51" i="8"/>
  <c r="C55" i="8"/>
  <c r="C53" i="8"/>
  <c r="B72" i="8"/>
  <c r="B70" i="8"/>
  <c r="B69" i="8"/>
  <c r="C74" i="8" l="1"/>
  <c r="A5" i="9"/>
  <c r="D6" i="9"/>
  <c r="C6" i="9"/>
  <c r="B7" i="9"/>
  <c r="C3" i="9"/>
  <c r="C7" i="9"/>
  <c r="D5" i="9"/>
  <c r="A4" i="9"/>
  <c r="C5" i="9"/>
  <c r="A9" i="9"/>
  <c r="D4" i="9"/>
  <c r="B5" i="9"/>
  <c r="D9" i="9"/>
  <c r="B3" i="9"/>
  <c r="B6" i="9"/>
  <c r="A3" i="9"/>
  <c r="C4" i="9"/>
  <c r="A8" i="9"/>
  <c r="C9" i="9"/>
  <c r="B4" i="9"/>
  <c r="D8" i="9"/>
  <c r="B9" i="9"/>
  <c r="A7" i="9"/>
  <c r="C8" i="9"/>
  <c r="D3" i="9"/>
  <c r="D7" i="9"/>
  <c r="B8" i="9"/>
  <c r="A6" i="9"/>
  <c r="C71" i="8"/>
  <c r="C72" i="8"/>
  <c r="C69" i="8"/>
  <c r="C73" i="8"/>
  <c r="C70" i="8"/>
  <c r="C75" i="8"/>
  <c r="C16" i="9" l="1"/>
  <c r="J17" i="9"/>
  <c r="L17" i="9"/>
  <c r="L9" i="9"/>
  <c r="B56" i="2"/>
  <c r="J6" i="9"/>
  <c r="A16" i="9"/>
  <c r="A21" i="9"/>
  <c r="L15" i="9"/>
  <c r="M6" i="9"/>
  <c r="M9" i="9"/>
  <c r="DK62" i="4" s="1"/>
  <c r="M5" i="9"/>
  <c r="DR26" i="4" s="1"/>
  <c r="M4" i="9"/>
  <c r="K16" i="9"/>
  <c r="K21" i="9"/>
  <c r="B18" i="9"/>
  <c r="K20" i="9"/>
  <c r="M3" i="9"/>
  <c r="C9" i="2"/>
  <c r="C8" i="2" s="1"/>
  <c r="L3" i="9" l="1"/>
  <c r="EE62" i="4"/>
  <c r="BW62" i="4"/>
  <c r="L5" i="9"/>
  <c r="DL62" i="4"/>
  <c r="L21" i="9"/>
  <c r="C17" i="9"/>
  <c r="K4" i="9"/>
  <c r="C17" i="3" s="1"/>
  <c r="K6" i="9"/>
  <c r="C34" i="4" s="1"/>
  <c r="D62" i="4"/>
  <c r="DG62" i="4"/>
  <c r="C21" i="9"/>
  <c r="B26" i="2"/>
  <c r="B6" i="2"/>
  <c r="DT26" i="4"/>
  <c r="EB62" i="4"/>
  <c r="J3" i="9"/>
  <c r="J4" i="9"/>
  <c r="EE26" i="4"/>
  <c r="DO26" i="4"/>
  <c r="J5" i="9"/>
  <c r="B22" i="4" s="1"/>
  <c r="B21" i="9"/>
  <c r="C8" i="4"/>
  <c r="C8" i="3"/>
  <c r="H8" i="4"/>
  <c r="F8" i="4"/>
  <c r="J8" i="4"/>
  <c r="E8" i="4"/>
  <c r="I8" i="4"/>
  <c r="N8" i="4"/>
  <c r="L8" i="4"/>
  <c r="K8" i="4"/>
  <c r="R8" i="4"/>
  <c r="M8" i="4"/>
  <c r="P8" i="4"/>
  <c r="O8" i="4"/>
  <c r="T8" i="4"/>
  <c r="AD8" i="4"/>
  <c r="Q8" i="4"/>
  <c r="S8" i="4"/>
  <c r="X8" i="4"/>
  <c r="Y8" i="4"/>
  <c r="Z8" i="4"/>
  <c r="W8" i="4"/>
  <c r="AA8" i="4"/>
  <c r="AC8" i="4"/>
  <c r="U8" i="4"/>
  <c r="AG8" i="4"/>
  <c r="AN8" i="4"/>
  <c r="V8" i="4"/>
  <c r="AB8" i="4"/>
  <c r="AF8" i="4"/>
  <c r="AJ8" i="4"/>
  <c r="AO8" i="4"/>
  <c r="AQ8" i="4"/>
  <c r="G8" i="4"/>
  <c r="AM8" i="4"/>
  <c r="AH8" i="4"/>
  <c r="AL8" i="4"/>
  <c r="AE8" i="4"/>
  <c r="AK8" i="4"/>
  <c r="AU8" i="4"/>
  <c r="AZ8" i="4"/>
  <c r="AI8" i="4"/>
  <c r="AT8" i="4"/>
  <c r="AP8" i="4"/>
  <c r="AX8" i="4"/>
  <c r="AR8" i="4"/>
  <c r="AW8" i="4"/>
  <c r="BA8" i="4"/>
  <c r="AS8" i="4"/>
  <c r="AY8" i="4"/>
  <c r="BE8" i="4"/>
  <c r="BF8" i="4"/>
  <c r="BG8" i="4"/>
  <c r="BC8" i="4"/>
  <c r="BU8" i="4"/>
  <c r="CF8" i="4"/>
  <c r="BY8" i="4"/>
  <c r="BI8" i="4"/>
  <c r="BR8" i="4"/>
  <c r="CI8" i="4"/>
  <c r="BW8" i="4"/>
  <c r="AV8" i="4"/>
  <c r="BD8" i="4"/>
  <c r="BK8" i="4"/>
  <c r="BM8" i="4"/>
  <c r="CA8" i="4"/>
  <c r="CM8" i="4"/>
  <c r="CL8" i="4"/>
  <c r="CY8" i="4"/>
  <c r="BB8" i="4"/>
  <c r="BH8" i="4"/>
  <c r="BN8" i="4"/>
  <c r="BL8" i="4"/>
  <c r="CK8" i="4"/>
  <c r="BZ8" i="4"/>
  <c r="CB8" i="4"/>
  <c r="CE8" i="4"/>
  <c r="CH8" i="4"/>
  <c r="CZ8" i="4"/>
  <c r="CQ8" i="4"/>
  <c r="CS8" i="4"/>
  <c r="DB8" i="4"/>
  <c r="BP8" i="4"/>
  <c r="BV8" i="4"/>
  <c r="CC8" i="4"/>
  <c r="CG8" i="4"/>
  <c r="CN8" i="4"/>
  <c r="CO8" i="4"/>
  <c r="CP8" i="4"/>
  <c r="DC8" i="4"/>
  <c r="BJ8" i="4"/>
  <c r="BS8" i="4"/>
  <c r="CT8" i="4"/>
  <c r="CU8" i="4"/>
  <c r="CX8" i="4"/>
  <c r="DD8" i="4"/>
  <c r="DE8" i="4"/>
  <c r="DH8" i="4"/>
  <c r="DI8" i="4"/>
  <c r="BQ8" i="4"/>
  <c r="BT8" i="4"/>
  <c r="CD8" i="4"/>
  <c r="CR8" i="4"/>
  <c r="DK8" i="4"/>
  <c r="DM8" i="4"/>
  <c r="DG8" i="4"/>
  <c r="DL8" i="4"/>
  <c r="BX8" i="4"/>
  <c r="DA8" i="4"/>
  <c r="DJ8" i="4"/>
  <c r="EB8" i="4"/>
  <c r="DP8" i="4"/>
  <c r="EE8" i="4"/>
  <c r="DO8" i="4"/>
  <c r="BO8" i="4"/>
  <c r="CV8" i="4"/>
  <c r="CW8" i="4"/>
  <c r="EC8" i="4"/>
  <c r="DS8" i="4"/>
  <c r="DT8" i="4"/>
  <c r="DX8" i="4"/>
  <c r="EA8" i="4"/>
  <c r="DV8" i="4"/>
  <c r="DF8" i="4"/>
  <c r="DR8" i="4"/>
  <c r="CJ8" i="4"/>
  <c r="DQ8" i="4"/>
  <c r="DW8" i="4"/>
  <c r="DY8" i="4"/>
  <c r="D8" i="4"/>
  <c r="DN8" i="4"/>
  <c r="DU8" i="4"/>
  <c r="DZ8" i="4"/>
  <c r="C29" i="2"/>
  <c r="C28" i="2" s="1"/>
  <c r="K5" i="9"/>
  <c r="B17" i="9"/>
  <c r="K17" i="9"/>
  <c r="C35" i="4"/>
  <c r="E35" i="4"/>
  <c r="I35" i="4"/>
  <c r="J35" i="4"/>
  <c r="F35" i="4"/>
  <c r="H35" i="4"/>
  <c r="K35" i="4"/>
  <c r="M35" i="4"/>
  <c r="L35" i="4"/>
  <c r="S35" i="4"/>
  <c r="U35" i="4"/>
  <c r="V35" i="4"/>
  <c r="X35" i="4"/>
  <c r="T35" i="4"/>
  <c r="AE35" i="4"/>
  <c r="AG35" i="4"/>
  <c r="AI35" i="4"/>
  <c r="Q35" i="4"/>
  <c r="R35" i="4"/>
  <c r="W35" i="4"/>
  <c r="AA35" i="4"/>
  <c r="G35" i="4"/>
  <c r="O35" i="4"/>
  <c r="P35" i="4"/>
  <c r="AF35" i="4"/>
  <c r="AJ35" i="4"/>
  <c r="AN35" i="4"/>
  <c r="AM35" i="4"/>
  <c r="Z35" i="4"/>
  <c r="AC35" i="4"/>
  <c r="AH35" i="4"/>
  <c r="AK35" i="4"/>
  <c r="N35" i="4"/>
  <c r="AB35" i="4"/>
  <c r="Y35" i="4"/>
  <c r="AL35" i="4"/>
  <c r="AR35" i="4"/>
  <c r="AO35" i="4"/>
  <c r="AD35" i="4"/>
  <c r="AQ35" i="4"/>
  <c r="AS35" i="4"/>
  <c r="AT35" i="4"/>
  <c r="AV35" i="4"/>
  <c r="AX35" i="4"/>
  <c r="BB35" i="4"/>
  <c r="AP35" i="4"/>
  <c r="AW35" i="4"/>
  <c r="AU35" i="4"/>
  <c r="AY35" i="4"/>
  <c r="BH35" i="4"/>
  <c r="BI35" i="4"/>
  <c r="AZ35" i="4"/>
  <c r="BE35" i="4"/>
  <c r="BG35" i="4"/>
  <c r="BM35" i="4"/>
  <c r="BO35" i="4"/>
  <c r="BP35" i="4"/>
  <c r="BQ35" i="4"/>
  <c r="BY35" i="4"/>
  <c r="CB35" i="4"/>
  <c r="BA35" i="4"/>
  <c r="BJ35" i="4"/>
  <c r="BS35" i="4"/>
  <c r="BU35" i="4"/>
  <c r="CD35" i="4"/>
  <c r="BV35" i="4"/>
  <c r="BC35" i="4"/>
  <c r="BK35" i="4"/>
  <c r="BL35" i="4"/>
  <c r="BR35" i="4"/>
  <c r="BN35" i="4"/>
  <c r="BW35" i="4"/>
  <c r="CJ35" i="4"/>
  <c r="BZ35" i="4"/>
  <c r="CC35" i="4"/>
  <c r="CE35" i="4"/>
  <c r="CF35" i="4"/>
  <c r="CH35" i="4"/>
  <c r="CM35" i="4"/>
  <c r="CA35" i="4"/>
  <c r="CT35" i="4"/>
  <c r="CO35" i="4"/>
  <c r="CP35" i="4"/>
  <c r="CR35" i="4"/>
  <c r="CZ35" i="4"/>
  <c r="BT35" i="4"/>
  <c r="DA35" i="4"/>
  <c r="CS35" i="4"/>
  <c r="CX35" i="4"/>
  <c r="DB35" i="4"/>
  <c r="BX35" i="4"/>
  <c r="CN35" i="4"/>
  <c r="CU35" i="4"/>
  <c r="D35" i="4"/>
  <c r="DJ35" i="4"/>
  <c r="BD35" i="4"/>
  <c r="BF35" i="4"/>
  <c r="CW35" i="4"/>
  <c r="CY35" i="4"/>
  <c r="DH35" i="4"/>
  <c r="DL35" i="4"/>
  <c r="DP35" i="4"/>
  <c r="DX35" i="4"/>
  <c r="DI35" i="4"/>
  <c r="CG35" i="4"/>
  <c r="CL35" i="4"/>
  <c r="CQ35" i="4"/>
  <c r="CV35" i="4"/>
  <c r="CK35" i="4"/>
  <c r="DC35" i="4"/>
  <c r="EE35" i="4"/>
  <c r="DE35" i="4"/>
  <c r="DK35" i="4"/>
  <c r="DN35" i="4"/>
  <c r="DU35" i="4"/>
  <c r="DV35" i="4"/>
  <c r="EA35" i="4"/>
  <c r="CI35" i="4"/>
  <c r="DG35" i="4"/>
  <c r="DM35" i="4"/>
  <c r="DO35" i="4"/>
  <c r="DQ35" i="4"/>
  <c r="DR35" i="4"/>
  <c r="DS35" i="4"/>
  <c r="EC35" i="4"/>
  <c r="DF35" i="4"/>
  <c r="DW35" i="4"/>
  <c r="DY35" i="4"/>
  <c r="DZ35" i="4"/>
  <c r="EB35" i="4"/>
  <c r="DD35" i="4"/>
  <c r="ED35" i="4"/>
  <c r="DT35" i="4"/>
  <c r="B20" i="9"/>
  <c r="K8" i="9"/>
  <c r="C59" i="2"/>
  <c r="C58" i="2" s="1"/>
  <c r="K19" i="9"/>
  <c r="C49" i="2"/>
  <c r="C48" i="2" s="1"/>
  <c r="B19" i="9"/>
  <c r="D15" i="9"/>
  <c r="C10" i="2"/>
  <c r="C11" i="2" s="1"/>
  <c r="C12" i="2" s="1"/>
  <c r="M15" i="9"/>
  <c r="D10" i="9"/>
  <c r="C26" i="1" s="1"/>
  <c r="K7" i="9"/>
  <c r="ED8" i="4"/>
  <c r="B10" i="9"/>
  <c r="C39" i="2"/>
  <c r="C38" i="2" s="1"/>
  <c r="K3" i="9"/>
  <c r="C69" i="2"/>
  <c r="C68" i="2" s="1"/>
  <c r="B16" i="9"/>
  <c r="B15" i="9"/>
  <c r="K9" i="9"/>
  <c r="C19" i="2"/>
  <c r="C18" i="2" s="1"/>
  <c r="K15" i="9"/>
  <c r="C17" i="4"/>
  <c r="G17" i="4"/>
  <c r="M17" i="4"/>
  <c r="E17" i="4"/>
  <c r="I17" i="4"/>
  <c r="F17" i="4"/>
  <c r="H17" i="4"/>
  <c r="J17" i="4"/>
  <c r="K17" i="4"/>
  <c r="Q17" i="4"/>
  <c r="R17" i="4"/>
  <c r="P17" i="4"/>
  <c r="L17" i="4"/>
  <c r="O17" i="4"/>
  <c r="U17" i="4"/>
  <c r="AA17" i="4"/>
  <c r="T17" i="4"/>
  <c r="Y17" i="4"/>
  <c r="AI17" i="4"/>
  <c r="AH17" i="4"/>
  <c r="N17" i="4"/>
  <c r="S17" i="4"/>
  <c r="X17" i="4"/>
  <c r="AB17" i="4"/>
  <c r="AD17" i="4"/>
  <c r="AG17" i="4"/>
  <c r="AC17" i="4"/>
  <c r="AE17" i="4"/>
  <c r="AM17" i="4"/>
  <c r="AN17" i="4"/>
  <c r="V17" i="4"/>
  <c r="Z17" i="4"/>
  <c r="AF17" i="4"/>
  <c r="AK17" i="4"/>
  <c r="AL17" i="4"/>
  <c r="W17" i="4"/>
  <c r="AO17" i="4"/>
  <c r="AT17" i="4"/>
  <c r="AR17" i="4"/>
  <c r="AW17" i="4"/>
  <c r="BB17" i="4"/>
  <c r="AP17" i="4"/>
  <c r="AQ17" i="4"/>
  <c r="AS17" i="4"/>
  <c r="AX17" i="4"/>
  <c r="AV17" i="4"/>
  <c r="BE17" i="4"/>
  <c r="BH17" i="4"/>
  <c r="BI17" i="4"/>
  <c r="BO17" i="4"/>
  <c r="BS17" i="4"/>
  <c r="BU17" i="4"/>
  <c r="BW17" i="4"/>
  <c r="BX17" i="4"/>
  <c r="BY17" i="4"/>
  <c r="BA17" i="4"/>
  <c r="BF17" i="4"/>
  <c r="BM17" i="4"/>
  <c r="BN17" i="4"/>
  <c r="BP17" i="4"/>
  <c r="BQ17" i="4"/>
  <c r="BR17" i="4"/>
  <c r="BT17" i="4"/>
  <c r="BZ17" i="4"/>
  <c r="AZ17" i="4"/>
  <c r="BL17" i="4"/>
  <c r="BG17" i="4"/>
  <c r="BJ17" i="4"/>
  <c r="AJ17" i="4"/>
  <c r="AY17" i="4"/>
  <c r="CA17" i="4"/>
  <c r="CE17" i="4"/>
  <c r="CK17" i="4"/>
  <c r="BV17" i="4"/>
  <c r="CC17" i="4"/>
  <c r="CG17" i="4"/>
  <c r="CH17" i="4"/>
  <c r="CM17" i="4"/>
  <c r="CS17" i="4"/>
  <c r="BD17" i="4"/>
  <c r="CF17" i="4"/>
  <c r="CJ17" i="4"/>
  <c r="CL17" i="4"/>
  <c r="CV17" i="4"/>
  <c r="CP17" i="4"/>
  <c r="CR17" i="4"/>
  <c r="CZ17" i="4"/>
  <c r="DB17" i="4"/>
  <c r="CB17" i="4"/>
  <c r="CI17" i="4"/>
  <c r="CN17" i="4"/>
  <c r="CO17" i="4"/>
  <c r="CX17" i="4"/>
  <c r="DD17" i="4"/>
  <c r="AU17" i="4"/>
  <c r="DC17" i="4"/>
  <c r="DI17" i="4"/>
  <c r="DG17" i="4"/>
  <c r="DH17" i="4"/>
  <c r="BK17" i="4"/>
  <c r="CT17" i="4"/>
  <c r="CU17" i="4"/>
  <c r="EB17" i="4"/>
  <c r="ED17" i="4"/>
  <c r="BC17" i="4"/>
  <c r="CD17" i="4"/>
  <c r="CQ17" i="4"/>
  <c r="CW17" i="4"/>
  <c r="DA17" i="4"/>
  <c r="CY17" i="4"/>
  <c r="DO17" i="4"/>
  <c r="EA17" i="4"/>
  <c r="DS17" i="4"/>
  <c r="EE17" i="4"/>
  <c r="DF17" i="4"/>
  <c r="DJ17" i="4"/>
  <c r="DK17" i="4"/>
  <c r="DQ17" i="4"/>
  <c r="DT17" i="4"/>
  <c r="DW17" i="4"/>
  <c r="DX17" i="4"/>
  <c r="DZ17" i="4"/>
  <c r="DN17" i="4"/>
  <c r="DR17" i="4"/>
  <c r="DU17" i="4"/>
  <c r="DY17" i="4"/>
  <c r="DE17" i="4"/>
  <c r="DV17" i="4"/>
  <c r="D17" i="4"/>
  <c r="DL17" i="4"/>
  <c r="DP17" i="4"/>
  <c r="DM17" i="4"/>
  <c r="EC17" i="4"/>
  <c r="K18" i="9"/>
  <c r="D19" i="9"/>
  <c r="M19" i="9"/>
  <c r="M7" i="9"/>
  <c r="DM62" i="4"/>
  <c r="M20" i="9"/>
  <c r="D20" i="9"/>
  <c r="M8" i="9"/>
  <c r="C26" i="4"/>
  <c r="F26" i="4"/>
  <c r="J26" i="4"/>
  <c r="I26" i="4"/>
  <c r="H26" i="4"/>
  <c r="G26" i="4"/>
  <c r="E26" i="4"/>
  <c r="M26" i="4"/>
  <c r="K26" i="4"/>
  <c r="X26" i="4"/>
  <c r="W26" i="4"/>
  <c r="L26" i="4"/>
  <c r="N26" i="4"/>
  <c r="O26" i="4"/>
  <c r="P26" i="4"/>
  <c r="Q26" i="4"/>
  <c r="T26" i="4"/>
  <c r="S26" i="4"/>
  <c r="R26" i="4"/>
  <c r="Y26" i="4"/>
  <c r="AF26" i="4"/>
  <c r="AB26" i="4"/>
  <c r="AD26" i="4"/>
  <c r="AG26" i="4"/>
  <c r="AL26" i="4"/>
  <c r="AO26" i="4"/>
  <c r="V26" i="4"/>
  <c r="U26" i="4"/>
  <c r="AA26" i="4"/>
  <c r="AI26" i="4"/>
  <c r="AJ26" i="4"/>
  <c r="AC26" i="4"/>
  <c r="Z26" i="4"/>
  <c r="AN26" i="4"/>
  <c r="AH26" i="4"/>
  <c r="AM26" i="4"/>
  <c r="AS26" i="4"/>
  <c r="AE26" i="4"/>
  <c r="AK26" i="4"/>
  <c r="AP26" i="4"/>
  <c r="AU26" i="4"/>
  <c r="AV26" i="4"/>
  <c r="AW26" i="4"/>
  <c r="AT26" i="4"/>
  <c r="BH26" i="4"/>
  <c r="BF26" i="4"/>
  <c r="AZ26" i="4"/>
  <c r="BE26" i="4"/>
  <c r="BP26" i="4"/>
  <c r="BJ26" i="4"/>
  <c r="BU26" i="4"/>
  <c r="CJ26" i="4"/>
  <c r="BY26" i="4"/>
  <c r="AR26" i="4"/>
  <c r="AX26" i="4"/>
  <c r="AQ26" i="4"/>
  <c r="AY26" i="4"/>
  <c r="BD26" i="4"/>
  <c r="BL26" i="4"/>
  <c r="BQ26" i="4"/>
  <c r="BG26" i="4"/>
  <c r="BK26" i="4"/>
  <c r="BO26" i="4"/>
  <c r="CG26" i="4"/>
  <c r="BX26" i="4"/>
  <c r="BB26" i="4"/>
  <c r="BM26" i="4"/>
  <c r="BN26" i="4"/>
  <c r="BC26" i="4"/>
  <c r="CI26" i="4"/>
  <c r="CQ26" i="4"/>
  <c r="BI26" i="4"/>
  <c r="BT26" i="4"/>
  <c r="BZ26" i="4"/>
  <c r="CD26" i="4"/>
  <c r="CS26" i="4"/>
  <c r="CU26" i="4"/>
  <c r="CL26" i="4"/>
  <c r="CR26" i="4"/>
  <c r="DE26" i="4"/>
  <c r="BR26" i="4"/>
  <c r="BS26" i="4"/>
  <c r="CA26" i="4"/>
  <c r="CE26" i="4"/>
  <c r="BW26" i="4"/>
  <c r="CH26" i="4"/>
  <c r="CW26" i="4"/>
  <c r="CY26" i="4"/>
  <c r="CN26" i="4"/>
  <c r="CP26" i="4"/>
  <c r="CT26" i="4"/>
  <c r="DA26" i="4"/>
  <c r="CB26" i="4"/>
  <c r="CC26" i="4"/>
  <c r="CM26" i="4"/>
  <c r="DB26" i="4"/>
  <c r="CZ26" i="4"/>
  <c r="EB26" i="4"/>
  <c r="DH26" i="4"/>
  <c r="DI26" i="4"/>
  <c r="DJ26" i="4"/>
  <c r="BA26" i="4"/>
  <c r="CF26" i="4"/>
  <c r="CK26" i="4"/>
  <c r="DM26" i="4"/>
  <c r="EA26" i="4"/>
  <c r="DG26" i="4"/>
  <c r="DL26" i="4"/>
  <c r="DN26" i="4"/>
  <c r="CX26" i="4"/>
  <c r="DK26" i="4"/>
  <c r="DX26" i="4"/>
  <c r="EC26" i="4"/>
  <c r="CV26" i="4"/>
  <c r="DD26" i="4"/>
  <c r="ED26" i="4"/>
  <c r="DF26" i="4"/>
  <c r="DP26" i="4"/>
  <c r="DQ26" i="4"/>
  <c r="DU26" i="4"/>
  <c r="DY26" i="4"/>
  <c r="DZ26" i="4"/>
  <c r="BV26" i="4"/>
  <c r="DC26" i="4"/>
  <c r="DS26" i="4"/>
  <c r="DV26" i="4"/>
  <c r="DW26" i="4"/>
  <c r="C62" i="4"/>
  <c r="F62" i="4"/>
  <c r="G62" i="4"/>
  <c r="E62" i="4"/>
  <c r="I62" i="4"/>
  <c r="H62" i="4"/>
  <c r="L62" i="4"/>
  <c r="V62" i="4"/>
  <c r="O62" i="4"/>
  <c r="Q62" i="4"/>
  <c r="R62" i="4"/>
  <c r="K62" i="4"/>
  <c r="M62" i="4"/>
  <c r="N62" i="4"/>
  <c r="W62" i="4"/>
  <c r="Y62" i="4"/>
  <c r="AC62" i="4"/>
  <c r="AH62" i="4"/>
  <c r="J62" i="4"/>
  <c r="X62" i="4"/>
  <c r="S62" i="4"/>
  <c r="P62" i="4"/>
  <c r="AA62" i="4"/>
  <c r="AB62" i="4"/>
  <c r="AI62" i="4"/>
  <c r="AD62" i="4"/>
  <c r="AJ62" i="4"/>
  <c r="AL62" i="4"/>
  <c r="AO62" i="4"/>
  <c r="AF62" i="4"/>
  <c r="T62" i="4"/>
  <c r="U62" i="4"/>
  <c r="AM62" i="4"/>
  <c r="AV62" i="4"/>
  <c r="Z62" i="4"/>
  <c r="AG62" i="4"/>
  <c r="AQ62" i="4"/>
  <c r="AS62" i="4"/>
  <c r="AT62" i="4"/>
  <c r="BC62" i="4"/>
  <c r="AN62" i="4"/>
  <c r="AE62" i="4"/>
  <c r="AX62" i="4"/>
  <c r="AU62" i="4"/>
  <c r="AP62" i="4"/>
  <c r="BH62" i="4"/>
  <c r="BO62" i="4"/>
  <c r="BA62" i="4"/>
  <c r="BP62" i="4"/>
  <c r="BU62" i="4"/>
  <c r="CF62" i="4"/>
  <c r="BT62" i="4"/>
  <c r="BY62" i="4"/>
  <c r="AW62" i="4"/>
  <c r="BI62" i="4"/>
  <c r="BJ62" i="4"/>
  <c r="BQ62" i="4"/>
  <c r="BR62" i="4"/>
  <c r="BX62" i="4"/>
  <c r="AZ62" i="4"/>
  <c r="BB62" i="4"/>
  <c r="BG62" i="4"/>
  <c r="AY62" i="4"/>
  <c r="BD62" i="4"/>
  <c r="BF62" i="4"/>
  <c r="BL62" i="4"/>
  <c r="BM62" i="4"/>
  <c r="BE62" i="4"/>
  <c r="BS62" i="4"/>
  <c r="AR62" i="4"/>
  <c r="BZ62" i="4"/>
  <c r="CB62" i="4"/>
  <c r="CI62" i="4"/>
  <c r="CJ62" i="4"/>
  <c r="CL62" i="4"/>
  <c r="CU62" i="4"/>
  <c r="AK62" i="4"/>
  <c r="BK62" i="4"/>
  <c r="BN62" i="4"/>
  <c r="BV62" i="4"/>
  <c r="CA62" i="4"/>
  <c r="CM62" i="4"/>
  <c r="CW62" i="4"/>
  <c r="DA62" i="4"/>
  <c r="DC62" i="4"/>
  <c r="CP62" i="4"/>
  <c r="CZ62" i="4"/>
  <c r="CK62" i="4"/>
  <c r="CC62" i="4"/>
  <c r="CD62" i="4"/>
  <c r="CE62" i="4"/>
  <c r="CG62" i="4"/>
  <c r="CH62" i="4"/>
  <c r="CQ62" i="4"/>
  <c r="CY62" i="4"/>
  <c r="CS62" i="4"/>
  <c r="CR62" i="4"/>
  <c r="DB62" i="4"/>
  <c r="DP62" i="4"/>
  <c r="DR62" i="4"/>
  <c r="DY62" i="4"/>
  <c r="DF62" i="4"/>
  <c r="DH62" i="4"/>
  <c r="DJ62" i="4"/>
  <c r="CN62" i="4"/>
  <c r="CT62" i="4"/>
  <c r="ED62" i="4"/>
  <c r="DU62" i="4"/>
  <c r="DV62" i="4"/>
  <c r="EA62" i="4"/>
  <c r="CV62" i="4"/>
  <c r="CX62" i="4"/>
  <c r="DE62" i="4"/>
  <c r="DI62" i="4"/>
  <c r="DO62" i="4"/>
  <c r="DS62" i="4"/>
  <c r="DT62" i="4"/>
  <c r="DW62" i="4"/>
  <c r="EC62" i="4"/>
  <c r="CO62" i="4"/>
  <c r="DN62" i="4"/>
  <c r="DD62" i="4"/>
  <c r="DX62" i="4"/>
  <c r="DQ62" i="4"/>
  <c r="DZ62" i="4"/>
  <c r="D26" i="4"/>
  <c r="CO26" i="4"/>
  <c r="D16" i="9"/>
  <c r="M16" i="9"/>
  <c r="D17" i="9"/>
  <c r="M17" i="9"/>
  <c r="D21" i="9"/>
  <c r="M21" i="9"/>
  <c r="D18" i="9"/>
  <c r="M18" i="9"/>
  <c r="L20" i="9"/>
  <c r="C20" i="9"/>
  <c r="L8" i="9"/>
  <c r="B46" i="2"/>
  <c r="J7" i="9"/>
  <c r="A19" i="9"/>
  <c r="J19" i="9"/>
  <c r="C10" i="9"/>
  <c r="B34" i="3"/>
  <c r="B31" i="4"/>
  <c r="B66" i="2"/>
  <c r="J9" i="9"/>
  <c r="J21" i="9"/>
  <c r="C18" i="9"/>
  <c r="L18" i="9"/>
  <c r="L6" i="9"/>
  <c r="L19" i="9"/>
  <c r="C19" i="9"/>
  <c r="L7" i="9"/>
  <c r="B36" i="2"/>
  <c r="A18" i="9"/>
  <c r="J18" i="9"/>
  <c r="C15" i="9"/>
  <c r="J8" i="9"/>
  <c r="A17" i="9"/>
  <c r="J20" i="9"/>
  <c r="B16" i="2"/>
  <c r="A15" i="9"/>
  <c r="A20" i="9"/>
  <c r="J16" i="9"/>
  <c r="J15" i="9"/>
  <c r="L16" i="9"/>
  <c r="L4" i="9"/>
  <c r="C33" i="4" l="1"/>
  <c r="C36" i="4" s="1"/>
  <c r="D32" i="4" s="1"/>
  <c r="C16" i="3"/>
  <c r="B24" i="3"/>
  <c r="C16" i="4"/>
  <c r="C15" i="4" s="1"/>
  <c r="C18" i="4" s="1"/>
  <c r="C22" i="9"/>
  <c r="C37" i="3"/>
  <c r="C36" i="3" s="1"/>
  <c r="L10" i="9"/>
  <c r="L22" i="9"/>
  <c r="B13" i="4"/>
  <c r="B14" i="3"/>
  <c r="B4" i="3"/>
  <c r="B4" i="4"/>
  <c r="C13" i="2"/>
  <c r="C14" i="2" s="1"/>
  <c r="D7" i="2"/>
  <c r="C44" i="4"/>
  <c r="E44" i="4"/>
  <c r="I44" i="4"/>
  <c r="F44" i="4"/>
  <c r="G44" i="4"/>
  <c r="P44" i="4"/>
  <c r="J44" i="4"/>
  <c r="K44" i="4"/>
  <c r="N44" i="4"/>
  <c r="O44" i="4"/>
  <c r="Q44" i="4"/>
  <c r="H44" i="4"/>
  <c r="L44" i="4"/>
  <c r="Y44" i="4"/>
  <c r="M44" i="4"/>
  <c r="R44" i="4"/>
  <c r="Z44" i="4"/>
  <c r="AI44" i="4"/>
  <c r="AC44" i="4"/>
  <c r="AF44" i="4"/>
  <c r="AB44" i="4"/>
  <c r="AM44" i="4"/>
  <c r="AN44" i="4"/>
  <c r="T44" i="4"/>
  <c r="AG44" i="4"/>
  <c r="AJ44" i="4"/>
  <c r="AA44" i="4"/>
  <c r="AH44" i="4"/>
  <c r="AE44" i="4"/>
  <c r="AO44" i="4"/>
  <c r="AV44" i="4"/>
  <c r="V44" i="4"/>
  <c r="U44" i="4"/>
  <c r="AK44" i="4"/>
  <c r="AQ44" i="4"/>
  <c r="AT44" i="4"/>
  <c r="AX44" i="4"/>
  <c r="BB44" i="4"/>
  <c r="S44" i="4"/>
  <c r="AD44" i="4"/>
  <c r="AL44" i="4"/>
  <c r="AU44" i="4"/>
  <c r="AW44" i="4"/>
  <c r="AY44" i="4"/>
  <c r="AR44" i="4"/>
  <c r="BH44" i="4"/>
  <c r="BJ44" i="4"/>
  <c r="CC44" i="4"/>
  <c r="CE44" i="4"/>
  <c r="AS44" i="4"/>
  <c r="BD44" i="4"/>
  <c r="BG44" i="4"/>
  <c r="BP44" i="4"/>
  <c r="BS44" i="4"/>
  <c r="CK44" i="4"/>
  <c r="W44" i="4"/>
  <c r="X44" i="4"/>
  <c r="BC44" i="4"/>
  <c r="BA44" i="4"/>
  <c r="BK44" i="4"/>
  <c r="BN44" i="4"/>
  <c r="BO44" i="4"/>
  <c r="BR44" i="4"/>
  <c r="BT44" i="4"/>
  <c r="BU44" i="4"/>
  <c r="BI44" i="4"/>
  <c r="BL44" i="4"/>
  <c r="BM44" i="4"/>
  <c r="CA44" i="4"/>
  <c r="BY44" i="4"/>
  <c r="CD44" i="4"/>
  <c r="CF44" i="4"/>
  <c r="CH44" i="4"/>
  <c r="CW44" i="4"/>
  <c r="AZ44" i="4"/>
  <c r="BF44" i="4"/>
  <c r="BQ44" i="4"/>
  <c r="BV44" i="4"/>
  <c r="CI44" i="4"/>
  <c r="BX44" i="4"/>
  <c r="CB44" i="4"/>
  <c r="CG44" i="4"/>
  <c r="CJ44" i="4"/>
  <c r="CM44" i="4"/>
  <c r="CV44" i="4"/>
  <c r="BE44" i="4"/>
  <c r="BW44" i="4"/>
  <c r="BZ44" i="4"/>
  <c r="CL44" i="4"/>
  <c r="CX44" i="4"/>
  <c r="CN44" i="4"/>
  <c r="CO44" i="4"/>
  <c r="DB44" i="4"/>
  <c r="DA44" i="4"/>
  <c r="CS44" i="4"/>
  <c r="CU44" i="4"/>
  <c r="CY44" i="4"/>
  <c r="DE44" i="4"/>
  <c r="DJ44" i="4"/>
  <c r="DK44" i="4"/>
  <c r="DQ44" i="4"/>
  <c r="DS44" i="4"/>
  <c r="DG44" i="4"/>
  <c r="DI44" i="4"/>
  <c r="DM44" i="4"/>
  <c r="CT44" i="4"/>
  <c r="CZ44" i="4"/>
  <c r="DD44" i="4"/>
  <c r="ED44" i="4"/>
  <c r="CP44" i="4"/>
  <c r="CQ44" i="4"/>
  <c r="CR44" i="4"/>
  <c r="DP44" i="4"/>
  <c r="AP44" i="4"/>
  <c r="DL44" i="4"/>
  <c r="DT44" i="4"/>
  <c r="DU44" i="4"/>
  <c r="DW44" i="4"/>
  <c r="DY44" i="4"/>
  <c r="EB44" i="4"/>
  <c r="DF44" i="4"/>
  <c r="D44" i="4"/>
  <c r="DV44" i="4"/>
  <c r="EE44" i="4"/>
  <c r="DH44" i="4"/>
  <c r="DN44" i="4"/>
  <c r="DX44" i="4"/>
  <c r="EA44" i="4"/>
  <c r="DC44" i="4"/>
  <c r="DO44" i="4"/>
  <c r="DR44" i="4"/>
  <c r="DZ44" i="4"/>
  <c r="EC44" i="4"/>
  <c r="C20" i="2"/>
  <c r="C21" i="2" s="1"/>
  <c r="C22" i="2" s="1"/>
  <c r="C61" i="4"/>
  <c r="C60" i="4" s="1"/>
  <c r="C63" i="4" s="1"/>
  <c r="C67" i="3"/>
  <c r="C66" i="3" s="1"/>
  <c r="K10" i="9"/>
  <c r="C7" i="4"/>
  <c r="C6" i="4" s="1"/>
  <c r="C9" i="4" s="1"/>
  <c r="C7" i="3"/>
  <c r="C6" i="3" s="1"/>
  <c r="C43" i="4"/>
  <c r="C42" i="4" s="1"/>
  <c r="C47" i="3"/>
  <c r="C46" i="3" s="1"/>
  <c r="D22" i="9"/>
  <c r="C25" i="4"/>
  <c r="C24" i="4" s="1"/>
  <c r="C27" i="4" s="1"/>
  <c r="C27" i="3"/>
  <c r="C26" i="3" s="1"/>
  <c r="M10" i="9"/>
  <c r="B40" i="4"/>
  <c r="B44" i="3"/>
  <c r="B22" i="9"/>
  <c r="C53" i="4"/>
  <c r="I53" i="4"/>
  <c r="L53" i="4"/>
  <c r="E53" i="4"/>
  <c r="G53" i="4"/>
  <c r="J53" i="4"/>
  <c r="H53" i="4"/>
  <c r="M53" i="4"/>
  <c r="N53" i="4"/>
  <c r="P53" i="4"/>
  <c r="O53" i="4"/>
  <c r="Q53" i="4"/>
  <c r="K53" i="4"/>
  <c r="V53" i="4"/>
  <c r="R53" i="4"/>
  <c r="F53" i="4"/>
  <c r="U53" i="4"/>
  <c r="S53" i="4"/>
  <c r="X53" i="4"/>
  <c r="AB53" i="4"/>
  <c r="AD53" i="4"/>
  <c r="W53" i="4"/>
  <c r="Z53" i="4"/>
  <c r="AL53" i="4"/>
  <c r="AE53" i="4"/>
  <c r="AJ53" i="4"/>
  <c r="AF53" i="4"/>
  <c r="AH53" i="4"/>
  <c r="AR53" i="4"/>
  <c r="AC53" i="4"/>
  <c r="AI53" i="4"/>
  <c r="AA53" i="4"/>
  <c r="AP53" i="4"/>
  <c r="AM53" i="4"/>
  <c r="AZ53" i="4"/>
  <c r="Y53" i="4"/>
  <c r="AK53" i="4"/>
  <c r="AG53" i="4"/>
  <c r="AN53" i="4"/>
  <c r="AS53" i="4"/>
  <c r="BA53" i="4"/>
  <c r="BB53" i="4"/>
  <c r="AV53" i="4"/>
  <c r="BE53" i="4"/>
  <c r="BG53" i="4"/>
  <c r="BS53" i="4"/>
  <c r="BC53" i="4"/>
  <c r="BI53" i="4"/>
  <c r="BL53" i="4"/>
  <c r="BU53" i="4"/>
  <c r="BV53" i="4"/>
  <c r="BW53" i="4"/>
  <c r="T53" i="4"/>
  <c r="AO53" i="4"/>
  <c r="AW53" i="4"/>
  <c r="BN53" i="4"/>
  <c r="BP53" i="4"/>
  <c r="BR53" i="4"/>
  <c r="BT53" i="4"/>
  <c r="BX53" i="4"/>
  <c r="AQ53" i="4"/>
  <c r="BF53" i="4"/>
  <c r="BQ53" i="4"/>
  <c r="AY53" i="4"/>
  <c r="BK53" i="4"/>
  <c r="BO53" i="4"/>
  <c r="AU53" i="4"/>
  <c r="BZ53" i="4"/>
  <c r="CA53" i="4"/>
  <c r="CB53" i="4"/>
  <c r="CC53" i="4"/>
  <c r="CD53" i="4"/>
  <c r="CE53" i="4"/>
  <c r="CJ53" i="4"/>
  <c r="CK53" i="4"/>
  <c r="BD53" i="4"/>
  <c r="BM53" i="4"/>
  <c r="CF53" i="4"/>
  <c r="CI53" i="4"/>
  <c r="CY53" i="4"/>
  <c r="CZ53" i="4"/>
  <c r="CQ53" i="4"/>
  <c r="CX53" i="4"/>
  <c r="AT53" i="4"/>
  <c r="AX53" i="4"/>
  <c r="BH53" i="4"/>
  <c r="CH53" i="4"/>
  <c r="CO53" i="4"/>
  <c r="CS53" i="4"/>
  <c r="CL53" i="4"/>
  <c r="CR53" i="4"/>
  <c r="CT53" i="4"/>
  <c r="CW53" i="4"/>
  <c r="DB53" i="4"/>
  <c r="CP53" i="4"/>
  <c r="CV53" i="4"/>
  <c r="DE53" i="4"/>
  <c r="DD53" i="4"/>
  <c r="DU53" i="4"/>
  <c r="BJ53" i="4"/>
  <c r="DY53" i="4"/>
  <c r="DZ53" i="4"/>
  <c r="ED53" i="4"/>
  <c r="D53" i="4"/>
  <c r="DH53" i="4"/>
  <c r="CM53" i="4"/>
  <c r="CN53" i="4"/>
  <c r="DA53" i="4"/>
  <c r="DC53" i="4"/>
  <c r="DG53" i="4"/>
  <c r="DJ53" i="4"/>
  <c r="DP53" i="4"/>
  <c r="BY53" i="4"/>
  <c r="CU53" i="4"/>
  <c r="DQ53" i="4"/>
  <c r="DV53" i="4"/>
  <c r="CG53" i="4"/>
  <c r="DI53" i="4"/>
  <c r="DK53" i="4"/>
  <c r="DS53" i="4"/>
  <c r="EE53" i="4"/>
  <c r="DN53" i="4"/>
  <c r="DW53" i="4"/>
  <c r="DM53" i="4"/>
  <c r="DR53" i="4"/>
  <c r="EA53" i="4"/>
  <c r="DF53" i="4"/>
  <c r="DX53" i="4"/>
  <c r="DO53" i="4"/>
  <c r="DT53" i="4"/>
  <c r="EC53" i="4"/>
  <c r="EB53" i="4"/>
  <c r="DL53" i="4"/>
  <c r="B54" i="3"/>
  <c r="B49" i="4"/>
  <c r="B64" i="3"/>
  <c r="B58" i="4"/>
  <c r="K22" i="9"/>
  <c r="M22" i="9"/>
  <c r="C52" i="4"/>
  <c r="C51" i="4" s="1"/>
  <c r="C57" i="3"/>
  <c r="C56" i="3" s="1"/>
  <c r="C45" i="4" l="1"/>
  <c r="C46" i="4" s="1"/>
  <c r="C47" i="4" s="1"/>
  <c r="C37" i="4"/>
  <c r="C54" i="4"/>
  <c r="D50" i="4" s="1"/>
  <c r="C23" i="2"/>
  <c r="D17" i="2"/>
  <c r="C19" i="4"/>
  <c r="C20" i="4" s="1"/>
  <c r="D14" i="4"/>
  <c r="C9" i="3"/>
  <c r="C18" i="3" s="1"/>
  <c r="C19" i="3" s="1"/>
  <c r="C20" i="3" s="1"/>
  <c r="D33" i="4"/>
  <c r="C28" i="4"/>
  <c r="C29" i="4" s="1"/>
  <c r="D23" i="4"/>
  <c r="C10" i="4"/>
  <c r="C11" i="4" s="1"/>
  <c r="D5" i="4"/>
  <c r="D6" i="4" s="1"/>
  <c r="D8" i="2"/>
  <c r="C64" i="4"/>
  <c r="C65" i="4" s="1"/>
  <c r="D59" i="4"/>
  <c r="C55" i="4" l="1"/>
  <c r="C56" i="4" s="1"/>
  <c r="C10" i="3"/>
  <c r="C30" i="2"/>
  <c r="C31" i="2" s="1"/>
  <c r="C32" i="2" s="1"/>
  <c r="C24" i="2"/>
  <c r="D41" i="4"/>
  <c r="D42" i="4" s="1"/>
  <c r="D43" i="4" s="1"/>
  <c r="D45" i="4" s="1"/>
  <c r="D9" i="2"/>
  <c r="D15" i="4"/>
  <c r="D24" i="4"/>
  <c r="D51" i="4"/>
  <c r="D52" i="4" s="1"/>
  <c r="D54" i="4" s="1"/>
  <c r="D34" i="4"/>
  <c r="D36" i="4" s="1"/>
  <c r="D60" i="4"/>
  <c r="D18" i="2"/>
  <c r="D7" i="4"/>
  <c r="D9" i="4" s="1"/>
  <c r="C21" i="3"/>
  <c r="D15" i="3"/>
  <c r="C28" i="3" l="1"/>
  <c r="C29" i="3" s="1"/>
  <c r="C30" i="3" s="1"/>
  <c r="C22" i="3"/>
  <c r="D19" i="2"/>
  <c r="C40" i="2"/>
  <c r="C41" i="2" s="1"/>
  <c r="C42" i="2" s="1"/>
  <c r="E5" i="4"/>
  <c r="D10" i="4"/>
  <c r="D11" i="4" s="1"/>
  <c r="E41" i="4"/>
  <c r="D46" i="4"/>
  <c r="D47" i="4" s="1"/>
  <c r="D16" i="3"/>
  <c r="E32" i="4"/>
  <c r="D37" i="4"/>
  <c r="D38" i="4" s="1"/>
  <c r="D25" i="4"/>
  <c r="D27" i="4" s="1"/>
  <c r="D16" i="4"/>
  <c r="E50" i="4"/>
  <c r="D55" i="4"/>
  <c r="D56" i="4" s="1"/>
  <c r="D61" i="4"/>
  <c r="D63" i="4" s="1"/>
  <c r="C33" i="2"/>
  <c r="C34" i="2" s="1"/>
  <c r="D27" i="2"/>
  <c r="C11" i="3"/>
  <c r="C12" i="3" s="1"/>
  <c r="D5" i="3"/>
  <c r="D17" i="3" l="1"/>
  <c r="D18" i="4"/>
  <c r="D19" i="4" s="1"/>
  <c r="D20" i="4" s="1"/>
  <c r="C50" i="2"/>
  <c r="C51" i="2" s="1"/>
  <c r="C52" i="2" s="1"/>
  <c r="E33" i="4"/>
  <c r="E34" i="4" s="1"/>
  <c r="E36" i="4" s="1"/>
  <c r="C31" i="3"/>
  <c r="C32" i="3" s="1"/>
  <c r="D25" i="3"/>
  <c r="C43" i="2"/>
  <c r="C44" i="2" s="1"/>
  <c r="D37" i="2"/>
  <c r="C38" i="3"/>
  <c r="E42" i="4"/>
  <c r="E43" i="4" s="1"/>
  <c r="E45" i="4" s="1"/>
  <c r="E59" i="4"/>
  <c r="D64" i="4"/>
  <c r="D65" i="4" s="1"/>
  <c r="D6" i="3"/>
  <c r="D28" i="2"/>
  <c r="E51" i="4"/>
  <c r="E52" i="4" s="1"/>
  <c r="E54" i="4" s="1"/>
  <c r="E23" i="4"/>
  <c r="D28" i="4"/>
  <c r="D29" i="4" s="1"/>
  <c r="E6" i="4"/>
  <c r="D29" i="2" l="1"/>
  <c r="D7" i="3"/>
  <c r="E14" i="4"/>
  <c r="E15" i="4" s="1"/>
  <c r="C53" i="2"/>
  <c r="C54" i="2" s="1"/>
  <c r="D47" i="2"/>
  <c r="C60" i="2"/>
  <c r="F32" i="4"/>
  <c r="E37" i="4"/>
  <c r="E38" i="4" s="1"/>
  <c r="E55" i="4"/>
  <c r="E56" i="4" s="1"/>
  <c r="F50" i="4"/>
  <c r="D38" i="2"/>
  <c r="D26" i="3"/>
  <c r="C39" i="3"/>
  <c r="C40" i="3" s="1"/>
  <c r="E24" i="4"/>
  <c r="E7" i="4"/>
  <c r="E9" i="4" s="1"/>
  <c r="E60" i="4"/>
  <c r="E61" i="4" s="1"/>
  <c r="E63" i="4" s="1"/>
  <c r="F41" i="4"/>
  <c r="E46" i="4"/>
  <c r="E47" i="4" s="1"/>
  <c r="D39" i="2" l="1"/>
  <c r="D27" i="3"/>
  <c r="C41" i="3"/>
  <c r="C42" i="3" s="1"/>
  <c r="D35" i="3"/>
  <c r="F5" i="4"/>
  <c r="E10" i="4"/>
  <c r="E11" i="4" s="1"/>
  <c r="C48" i="3"/>
  <c r="F51" i="4"/>
  <c r="F52" i="4" s="1"/>
  <c r="F54" i="4" s="1"/>
  <c r="F33" i="4"/>
  <c r="C61" i="2"/>
  <c r="C62" i="2" s="1"/>
  <c r="D48" i="2"/>
  <c r="F59" i="4"/>
  <c r="E64" i="4"/>
  <c r="E65" i="4" s="1"/>
  <c r="F42" i="4"/>
  <c r="F43" i="4" s="1"/>
  <c r="F45" i="4" s="1"/>
  <c r="E25" i="4"/>
  <c r="E27" i="4" s="1"/>
  <c r="E16" i="4"/>
  <c r="E18" i="4" l="1"/>
  <c r="E19" i="4" s="1"/>
  <c r="E20" i="4" s="1"/>
  <c r="C70" i="2"/>
  <c r="C71" i="2" s="1"/>
  <c r="F6" i="4"/>
  <c r="F7" i="4" s="1"/>
  <c r="F9" i="4" s="1"/>
  <c r="F46" i="4"/>
  <c r="F47" i="4" s="1"/>
  <c r="G41" i="4"/>
  <c r="F34" i="4"/>
  <c r="F36" i="4" s="1"/>
  <c r="E28" i="4"/>
  <c r="E29" i="4" s="1"/>
  <c r="F23" i="4"/>
  <c r="F60" i="4"/>
  <c r="F61" i="4" s="1"/>
  <c r="F63" i="4" s="1"/>
  <c r="C63" i="2"/>
  <c r="C64" i="2" s="1"/>
  <c r="D57" i="2"/>
  <c r="C49" i="3"/>
  <c r="C50" i="3" s="1"/>
  <c r="D36" i="3"/>
  <c r="D49" i="2"/>
  <c r="F55" i="4"/>
  <c r="F56" i="4" s="1"/>
  <c r="G50" i="4"/>
  <c r="C72" i="2" l="1"/>
  <c r="D67" i="2" s="1"/>
  <c r="D37" i="3"/>
  <c r="F14" i="4"/>
  <c r="F15" i="4" s="1"/>
  <c r="F64" i="4"/>
  <c r="F65" i="4" s="1"/>
  <c r="G59" i="4"/>
  <c r="C51" i="3"/>
  <c r="C52" i="3" s="1"/>
  <c r="D45" i="3"/>
  <c r="G5" i="4"/>
  <c r="F10" i="4"/>
  <c r="F11" i="4" s="1"/>
  <c r="F24" i="4"/>
  <c r="F25" i="4" s="1"/>
  <c r="F27" i="4" s="1"/>
  <c r="G51" i="4"/>
  <c r="G52" i="4" s="1"/>
  <c r="G54" i="4" s="1"/>
  <c r="C58" i="3"/>
  <c r="D58" i="2"/>
  <c r="F37" i="4"/>
  <c r="F38" i="4" s="1"/>
  <c r="G32" i="4"/>
  <c r="G42" i="4"/>
  <c r="G43" i="4" s="1"/>
  <c r="G45" i="4" s="1"/>
  <c r="C73" i="2" l="1"/>
  <c r="C74" i="2" s="1"/>
  <c r="D10" i="2"/>
  <c r="D11" i="2" s="1"/>
  <c r="D12" i="2" s="1"/>
  <c r="D68" i="2"/>
  <c r="D69" i="2" s="1"/>
  <c r="D59" i="2"/>
  <c r="F16" i="4"/>
  <c r="F18" i="4" s="1"/>
  <c r="G23" i="4"/>
  <c r="F28" i="4"/>
  <c r="F29" i="4" s="1"/>
  <c r="G46" i="4"/>
  <c r="G47" i="4" s="1"/>
  <c r="H41" i="4"/>
  <c r="G6" i="4"/>
  <c r="G7" i="4" s="1"/>
  <c r="G9" i="4" s="1"/>
  <c r="D46" i="3"/>
  <c r="H50" i="4"/>
  <c r="G55" i="4"/>
  <c r="G56" i="4" s="1"/>
  <c r="G33" i="4"/>
  <c r="G34" i="4" s="1"/>
  <c r="G36" i="4" s="1"/>
  <c r="C59" i="3"/>
  <c r="C60" i="3" s="1"/>
  <c r="G60" i="4"/>
  <c r="G61" i="4" s="1"/>
  <c r="G63" i="4" s="1"/>
  <c r="F19" i="4" l="1"/>
  <c r="F20" i="4" s="1"/>
  <c r="G14" i="4"/>
  <c r="D20" i="2"/>
  <c r="D21" i="2" s="1"/>
  <c r="D22" i="2" s="1"/>
  <c r="D23" i="2" s="1"/>
  <c r="D24" i="2" s="1"/>
  <c r="H5" i="4"/>
  <c r="G10" i="4"/>
  <c r="G11" i="4" s="1"/>
  <c r="H59" i="4"/>
  <c r="G64" i="4"/>
  <c r="G65" i="4" s="1"/>
  <c r="C61" i="3"/>
  <c r="C62" i="3" s="1"/>
  <c r="D55" i="3"/>
  <c r="C68" i="3"/>
  <c r="C69" i="3" s="1"/>
  <c r="C70" i="3" s="1"/>
  <c r="G37" i="4"/>
  <c r="G38" i="4" s="1"/>
  <c r="H32" i="4"/>
  <c r="E7" i="2"/>
  <c r="D13" i="2"/>
  <c r="D14" i="2" s="1"/>
  <c r="D47" i="3"/>
  <c r="H42" i="4"/>
  <c r="H43" i="4" s="1"/>
  <c r="H45" i="4" s="1"/>
  <c r="H51" i="4"/>
  <c r="H52" i="4" s="1"/>
  <c r="H54" i="4" s="1"/>
  <c r="G15" i="4"/>
  <c r="G16" i="4" s="1"/>
  <c r="G18" i="4" s="1"/>
  <c r="G24" i="4"/>
  <c r="G25" i="4" s="1"/>
  <c r="G27" i="4" s="1"/>
  <c r="E17" i="2" l="1"/>
  <c r="E18" i="2" s="1"/>
  <c r="H46" i="4"/>
  <c r="H47" i="4" s="1"/>
  <c r="I41" i="4"/>
  <c r="I50" i="4"/>
  <c r="H55" i="4"/>
  <c r="H56" i="4" s="1"/>
  <c r="H60" i="4"/>
  <c r="H61" i="4" s="1"/>
  <c r="H63" i="4" s="1"/>
  <c r="G19" i="4"/>
  <c r="G20" i="4" s="1"/>
  <c r="H14" i="4"/>
  <c r="G28" i="4"/>
  <c r="G29" i="4" s="1"/>
  <c r="H23" i="4"/>
  <c r="E8" i="2"/>
  <c r="D56" i="3"/>
  <c r="D30" i="2"/>
  <c r="H33" i="4"/>
  <c r="H34" i="4" s="1"/>
  <c r="H36" i="4" s="1"/>
  <c r="C71" i="3"/>
  <c r="C72" i="3" s="1"/>
  <c r="D65" i="3"/>
  <c r="H6" i="4"/>
  <c r="H7" i="4" s="1"/>
  <c r="H9" i="4" s="1"/>
  <c r="E9" i="2" l="1"/>
  <c r="E19" i="2"/>
  <c r="H37" i="4"/>
  <c r="H38" i="4" s="1"/>
  <c r="I32" i="4"/>
  <c r="H64" i="4"/>
  <c r="H65" i="4" s="1"/>
  <c r="I59" i="4"/>
  <c r="I51" i="4"/>
  <c r="I52" i="4" s="1"/>
  <c r="I54" i="4" s="1"/>
  <c r="D31" i="2"/>
  <c r="D32" i="2" s="1"/>
  <c r="H24" i="4"/>
  <c r="H25" i="4" s="1"/>
  <c r="H27" i="4" s="1"/>
  <c r="I42" i="4"/>
  <c r="I43" i="4" s="1"/>
  <c r="I45" i="4" s="1"/>
  <c r="H15" i="4"/>
  <c r="H16" i="4" s="1"/>
  <c r="H18" i="4" s="1"/>
  <c r="D8" i="3"/>
  <c r="D66" i="3"/>
  <c r="I5" i="4"/>
  <c r="H10" i="4"/>
  <c r="H11" i="4" s="1"/>
  <c r="D57" i="3"/>
  <c r="D67" i="3" l="1"/>
  <c r="D40" i="2"/>
  <c r="D41" i="2" s="1"/>
  <c r="D42" i="2" s="1"/>
  <c r="I14" i="4"/>
  <c r="H19" i="4"/>
  <c r="H20" i="4" s="1"/>
  <c r="I23" i="4"/>
  <c r="H28" i="4"/>
  <c r="H29" i="4" s="1"/>
  <c r="J41" i="4"/>
  <c r="I46" i="4"/>
  <c r="I47" i="4" s="1"/>
  <c r="D9" i="3"/>
  <c r="D10" i="3" s="1"/>
  <c r="I33" i="4"/>
  <c r="I34" i="4" s="1"/>
  <c r="I36" i="4" s="1"/>
  <c r="I6" i="4"/>
  <c r="I7" i="4" s="1"/>
  <c r="I9" i="4" s="1"/>
  <c r="E27" i="2"/>
  <c r="D33" i="2"/>
  <c r="D34" i="2" s="1"/>
  <c r="J50" i="4"/>
  <c r="I55" i="4"/>
  <c r="I56" i="4" s="1"/>
  <c r="I60" i="4"/>
  <c r="I61" i="4" s="1"/>
  <c r="I63" i="4" s="1"/>
  <c r="I64" i="4" l="1"/>
  <c r="I65" i="4" s="1"/>
  <c r="J59" i="4"/>
  <c r="J51" i="4"/>
  <c r="J52" i="4" s="1"/>
  <c r="J54" i="4" s="1"/>
  <c r="E28" i="2"/>
  <c r="J32" i="4"/>
  <c r="I37" i="4"/>
  <c r="I38" i="4" s="1"/>
  <c r="E37" i="2"/>
  <c r="D43" i="2"/>
  <c r="D44" i="2" s="1"/>
  <c r="D18" i="3"/>
  <c r="J5" i="4"/>
  <c r="I10" i="4"/>
  <c r="I11" i="4" s="1"/>
  <c r="J42" i="4"/>
  <c r="J43" i="4" s="1"/>
  <c r="J45" i="4" s="1"/>
  <c r="E5" i="3"/>
  <c r="D11" i="3"/>
  <c r="D12" i="3" s="1"/>
  <c r="I24" i="4"/>
  <c r="I25" i="4" s="1"/>
  <c r="I27" i="4" s="1"/>
  <c r="I15" i="4"/>
  <c r="I16" i="4" s="1"/>
  <c r="I18" i="4" s="1"/>
  <c r="D50" i="2"/>
  <c r="E29" i="2" l="1"/>
  <c r="K41" i="4"/>
  <c r="J46" i="4"/>
  <c r="J47" i="4" s="1"/>
  <c r="K50" i="4"/>
  <c r="J55" i="4"/>
  <c r="J56" i="4" s="1"/>
  <c r="J6" i="4"/>
  <c r="J7" i="4" s="1"/>
  <c r="J9" i="4" s="1"/>
  <c r="J60" i="4"/>
  <c r="J61" i="4" s="1"/>
  <c r="J63" i="4" s="1"/>
  <c r="J14" i="4"/>
  <c r="I19" i="4"/>
  <c r="I20" i="4" s="1"/>
  <c r="D51" i="2"/>
  <c r="D52" i="2" s="1"/>
  <c r="I28" i="4"/>
  <c r="I29" i="4" s="1"/>
  <c r="J23" i="4"/>
  <c r="D19" i="3"/>
  <c r="D20" i="3" s="1"/>
  <c r="E6" i="3"/>
  <c r="E38" i="2"/>
  <c r="J33" i="4"/>
  <c r="J34" i="4" s="1"/>
  <c r="J36" i="4" s="1"/>
  <c r="E7" i="3" l="1"/>
  <c r="E39" i="2"/>
  <c r="D28" i="3"/>
  <c r="D29" i="3" s="1"/>
  <c r="D30" i="3" s="1"/>
  <c r="J37" i="4"/>
  <c r="J38" i="4" s="1"/>
  <c r="K32" i="4"/>
  <c r="J24" i="4"/>
  <c r="J25" i="4" s="1"/>
  <c r="J27" i="4" s="1"/>
  <c r="D21" i="3"/>
  <c r="D22" i="3" s="1"/>
  <c r="E15" i="3"/>
  <c r="K59" i="4"/>
  <c r="J64" i="4"/>
  <c r="J65" i="4" s="1"/>
  <c r="D53" i="2"/>
  <c r="D54" i="2" s="1"/>
  <c r="E47" i="2"/>
  <c r="J10" i="4"/>
  <c r="J11" i="4" s="1"/>
  <c r="K5" i="4"/>
  <c r="J15" i="4"/>
  <c r="J16" i="4" s="1"/>
  <c r="J18" i="4" s="1"/>
  <c r="K51" i="4"/>
  <c r="K52" i="4" s="1"/>
  <c r="K54" i="4" s="1"/>
  <c r="D60" i="2"/>
  <c r="K42" i="4"/>
  <c r="K43" i="4" s="1"/>
  <c r="K45" i="4" s="1"/>
  <c r="D38" i="3" l="1"/>
  <c r="D39" i="3" s="1"/>
  <c r="D40" i="3" s="1"/>
  <c r="K46" i="4"/>
  <c r="K47" i="4" s="1"/>
  <c r="L41" i="4"/>
  <c r="K55" i="4"/>
  <c r="K56" i="4" s="1"/>
  <c r="L50" i="4"/>
  <c r="J28" i="4"/>
  <c r="J29" i="4" s="1"/>
  <c r="K23" i="4"/>
  <c r="K14" i="4"/>
  <c r="J19" i="4"/>
  <c r="J20" i="4" s="1"/>
  <c r="E48" i="2"/>
  <c r="K33" i="4"/>
  <c r="K34" i="4" s="1"/>
  <c r="K36" i="4" s="1"/>
  <c r="D61" i="2"/>
  <c r="D62" i="2" s="1"/>
  <c r="K6" i="4"/>
  <c r="K7" i="4" s="1"/>
  <c r="K9" i="4" s="1"/>
  <c r="E16" i="3"/>
  <c r="D31" i="3"/>
  <c r="D32" i="3" s="1"/>
  <c r="E25" i="3"/>
  <c r="K60" i="4"/>
  <c r="K61" i="4" s="1"/>
  <c r="K63" i="4" s="1"/>
  <c r="E17" i="3" l="1"/>
  <c r="E49" i="2"/>
  <c r="K37" i="4"/>
  <c r="K38" i="4" s="1"/>
  <c r="L32" i="4"/>
  <c r="E57" i="2"/>
  <c r="D63" i="2"/>
  <c r="D64" i="2" s="1"/>
  <c r="D70" i="2"/>
  <c r="D71" i="2" s="1"/>
  <c r="D72" i="2" s="1"/>
  <c r="K15" i="4"/>
  <c r="K16" i="4" s="1"/>
  <c r="K18" i="4" s="1"/>
  <c r="D48" i="3"/>
  <c r="K24" i="4"/>
  <c r="K25" i="4" s="1"/>
  <c r="K27" i="4" s="1"/>
  <c r="L42" i="4"/>
  <c r="L43" i="4" s="1"/>
  <c r="L45" i="4" s="1"/>
  <c r="K64" i="4"/>
  <c r="K65" i="4" s="1"/>
  <c r="L59" i="4"/>
  <c r="L5" i="4"/>
  <c r="K10" i="4"/>
  <c r="K11" i="4" s="1"/>
  <c r="L51" i="4"/>
  <c r="L52" i="4" s="1"/>
  <c r="L54" i="4" s="1"/>
  <c r="E26" i="3"/>
  <c r="E35" i="3"/>
  <c r="D41" i="3"/>
  <c r="D42" i="3" s="1"/>
  <c r="E27" i="3" l="1"/>
  <c r="L6" i="4"/>
  <c r="L7" i="4" s="1"/>
  <c r="L9" i="4" s="1"/>
  <c r="L23" i="4"/>
  <c r="K28" i="4"/>
  <c r="K29" i="4" s="1"/>
  <c r="L33" i="4"/>
  <c r="L34" i="4" s="1"/>
  <c r="L36" i="4" s="1"/>
  <c r="L14" i="4"/>
  <c r="K19" i="4"/>
  <c r="K20" i="4" s="1"/>
  <c r="E58" i="2"/>
  <c r="M41" i="4"/>
  <c r="L46" i="4"/>
  <c r="L47" i="4" s="1"/>
  <c r="L60" i="4"/>
  <c r="L61" i="4" s="1"/>
  <c r="L63" i="4" s="1"/>
  <c r="E67" i="2"/>
  <c r="D73" i="2"/>
  <c r="D74" i="2" s="1"/>
  <c r="E36" i="3"/>
  <c r="L55" i="4"/>
  <c r="L56" i="4" s="1"/>
  <c r="M50" i="4"/>
  <c r="D49" i="3"/>
  <c r="D50" i="3" s="1"/>
  <c r="E59" i="2" l="1"/>
  <c r="L10" i="4"/>
  <c r="L11" i="4" s="1"/>
  <c r="M5" i="4"/>
  <c r="E45" i="3"/>
  <c r="D51" i="3"/>
  <c r="D52" i="3" s="1"/>
  <c r="L37" i="4"/>
  <c r="L38" i="4" s="1"/>
  <c r="M32" i="4"/>
  <c r="M51" i="4"/>
  <c r="M52" i="4" s="1"/>
  <c r="M54" i="4" s="1"/>
  <c r="M59" i="4"/>
  <c r="L64" i="4"/>
  <c r="L65" i="4" s="1"/>
  <c r="M42" i="4"/>
  <c r="M43" i="4" s="1"/>
  <c r="M45" i="4" s="1"/>
  <c r="E68" i="2"/>
  <c r="E10" i="2"/>
  <c r="D58" i="3"/>
  <c r="E37" i="3"/>
  <c r="L15" i="4"/>
  <c r="L16" i="4" s="1"/>
  <c r="L18" i="4" s="1"/>
  <c r="L24" i="4"/>
  <c r="L25" i="4" s="1"/>
  <c r="L27" i="4" s="1"/>
  <c r="E69" i="2" l="1"/>
  <c r="M14" i="4"/>
  <c r="L19" i="4"/>
  <c r="L20" i="4" s="1"/>
  <c r="L28" i="4"/>
  <c r="L29" i="4" s="1"/>
  <c r="M23" i="4"/>
  <c r="M55" i="4"/>
  <c r="M56" i="4" s="1"/>
  <c r="N50" i="4"/>
  <c r="M6" i="4"/>
  <c r="M7" i="4" s="1"/>
  <c r="M9" i="4" s="1"/>
  <c r="E11" i="2"/>
  <c r="E12" i="2" s="1"/>
  <c r="N41" i="4"/>
  <c r="M46" i="4"/>
  <c r="M47" i="4" s="1"/>
  <c r="E46" i="3"/>
  <c r="M60" i="4"/>
  <c r="M61" i="4" s="1"/>
  <c r="M63" i="4" s="1"/>
  <c r="D59" i="3"/>
  <c r="D60" i="3" s="1"/>
  <c r="M33" i="4"/>
  <c r="M34" i="4" s="1"/>
  <c r="M36" i="4" s="1"/>
  <c r="E47" i="3" l="1"/>
  <c r="D68" i="3"/>
  <c r="D69" i="3" s="1"/>
  <c r="D70" i="3" s="1"/>
  <c r="D71" i="3" s="1"/>
  <c r="D72" i="3" s="1"/>
  <c r="M10" i="4"/>
  <c r="M11" i="4" s="1"/>
  <c r="N5" i="4"/>
  <c r="N59" i="4"/>
  <c r="M64" i="4"/>
  <c r="M65" i="4" s="1"/>
  <c r="E13" i="2"/>
  <c r="E14" i="2" s="1"/>
  <c r="F7" i="2"/>
  <c r="E20" i="2"/>
  <c r="E21" i="2" s="1"/>
  <c r="E22" i="2" s="1"/>
  <c r="N42" i="4"/>
  <c r="N43" i="4" s="1"/>
  <c r="N45" i="4" s="1"/>
  <c r="N51" i="4"/>
  <c r="N52" i="4" s="1"/>
  <c r="N54" i="4" s="1"/>
  <c r="M24" i="4"/>
  <c r="M25" i="4" s="1"/>
  <c r="M27" i="4" s="1"/>
  <c r="N32" i="4"/>
  <c r="M37" i="4"/>
  <c r="M38" i="4" s="1"/>
  <c r="E55" i="3"/>
  <c r="D61" i="3"/>
  <c r="D62" i="3" s="1"/>
  <c r="M15" i="4"/>
  <c r="M16" i="4" s="1"/>
  <c r="M18" i="4" s="1"/>
  <c r="E65" i="3" l="1"/>
  <c r="E8" i="3" s="1"/>
  <c r="N14" i="4"/>
  <c r="M19" i="4"/>
  <c r="M20" i="4" s="1"/>
  <c r="M28" i="4"/>
  <c r="M29" i="4" s="1"/>
  <c r="N23" i="4"/>
  <c r="E23" i="2"/>
  <c r="F17" i="2"/>
  <c r="N60" i="4"/>
  <c r="N61" i="4" s="1"/>
  <c r="N63" i="4" s="1"/>
  <c r="N33" i="4"/>
  <c r="N34" i="4" s="1"/>
  <c r="N36" i="4" s="1"/>
  <c r="N6" i="4"/>
  <c r="N7" i="4" s="1"/>
  <c r="N9" i="4" s="1"/>
  <c r="O50" i="4"/>
  <c r="N55" i="4"/>
  <c r="N56" i="4" s="1"/>
  <c r="N46" i="4"/>
  <c r="N47" i="4" s="1"/>
  <c r="O41" i="4"/>
  <c r="F8" i="2"/>
  <c r="E56" i="3"/>
  <c r="E66" i="3" l="1"/>
  <c r="E67" i="3" s="1"/>
  <c r="O51" i="4"/>
  <c r="O52" i="4" s="1"/>
  <c r="O54" i="4" s="1"/>
  <c r="E9" i="3"/>
  <c r="E10" i="3" s="1"/>
  <c r="N24" i="4"/>
  <c r="N25" i="4" s="1"/>
  <c r="N27" i="4" s="1"/>
  <c r="O42" i="4"/>
  <c r="O43" i="4" s="1"/>
  <c r="O45" i="4" s="1"/>
  <c r="N64" i="4"/>
  <c r="N65" i="4" s="1"/>
  <c r="O59" i="4"/>
  <c r="O5" i="4"/>
  <c r="N10" i="4"/>
  <c r="N11" i="4" s="1"/>
  <c r="F18" i="2"/>
  <c r="O32" i="4"/>
  <c r="N37" i="4"/>
  <c r="N38" i="4" s="1"/>
  <c r="E30" i="2"/>
  <c r="E24" i="2"/>
  <c r="E57" i="3"/>
  <c r="F9" i="2"/>
  <c r="N15" i="4"/>
  <c r="N16" i="4" s="1"/>
  <c r="N18" i="4" s="1"/>
  <c r="F19" i="2" l="1"/>
  <c r="P50" i="4"/>
  <c r="O55" i="4"/>
  <c r="O56" i="4" s="1"/>
  <c r="P41" i="4"/>
  <c r="O46" i="4"/>
  <c r="O47" i="4" s="1"/>
  <c r="O6" i="4"/>
  <c r="O7" i="4" s="1"/>
  <c r="O9" i="4" s="1"/>
  <c r="O23" i="4"/>
  <c r="N28" i="4"/>
  <c r="N29" i="4" s="1"/>
  <c r="E31" i="2"/>
  <c r="E32" i="2" s="1"/>
  <c r="O14" i="4"/>
  <c r="N19" i="4"/>
  <c r="N20" i="4" s="1"/>
  <c r="O33" i="4"/>
  <c r="O34" i="4" s="1"/>
  <c r="O36" i="4" s="1"/>
  <c r="E11" i="3"/>
  <c r="E12" i="3" s="1"/>
  <c r="F5" i="3"/>
  <c r="O60" i="4"/>
  <c r="O61" i="4" s="1"/>
  <c r="O63" i="4" s="1"/>
  <c r="E18" i="3"/>
  <c r="E40" i="2" l="1"/>
  <c r="E41" i="2" s="1"/>
  <c r="E42" i="2" s="1"/>
  <c r="P32" i="4"/>
  <c r="O37" i="4"/>
  <c r="O38" i="4" s="1"/>
  <c r="P5" i="4"/>
  <c r="O10" i="4"/>
  <c r="O11" i="4" s="1"/>
  <c r="E19" i="3"/>
  <c r="E20" i="3" s="1"/>
  <c r="O15" i="4"/>
  <c r="O16" i="4" s="1"/>
  <c r="O18" i="4" s="1"/>
  <c r="P59" i="4"/>
  <c r="O64" i="4"/>
  <c r="O65" i="4" s="1"/>
  <c r="O24" i="4"/>
  <c r="O25" i="4" s="1"/>
  <c r="O27" i="4" s="1"/>
  <c r="F6" i="3"/>
  <c r="P51" i="4"/>
  <c r="P52" i="4" s="1"/>
  <c r="P54" i="4" s="1"/>
  <c r="E33" i="2"/>
  <c r="E34" i="2" s="1"/>
  <c r="F27" i="2"/>
  <c r="P42" i="4"/>
  <c r="P43" i="4" s="1"/>
  <c r="P45" i="4" s="1"/>
  <c r="F7" i="3" l="1"/>
  <c r="E28" i="3"/>
  <c r="E29" i="3" s="1"/>
  <c r="E30" i="3" s="1"/>
  <c r="P46" i="4"/>
  <c r="P47" i="4" s="1"/>
  <c r="Q41" i="4"/>
  <c r="P14" i="4"/>
  <c r="O19" i="4"/>
  <c r="O20" i="4" s="1"/>
  <c r="F28" i="2"/>
  <c r="O28" i="4"/>
  <c r="O29" i="4" s="1"/>
  <c r="P23" i="4"/>
  <c r="E43" i="2"/>
  <c r="E44" i="2" s="1"/>
  <c r="F37" i="2"/>
  <c r="Q50" i="4"/>
  <c r="P55" i="4"/>
  <c r="P56" i="4" s="1"/>
  <c r="P60" i="4"/>
  <c r="P61" i="4" s="1"/>
  <c r="P63" i="4" s="1"/>
  <c r="E21" i="3"/>
  <c r="E22" i="3" s="1"/>
  <c r="F15" i="3"/>
  <c r="P33" i="4"/>
  <c r="P34" i="4" s="1"/>
  <c r="P36" i="4" s="1"/>
  <c r="E50" i="2"/>
  <c r="P6" i="4"/>
  <c r="P7" i="4" s="1"/>
  <c r="P9" i="4" s="1"/>
  <c r="F29" i="2" l="1"/>
  <c r="E38" i="3"/>
  <c r="E39" i="3" s="1"/>
  <c r="E40" i="3" s="1"/>
  <c r="Q5" i="4"/>
  <c r="P10" i="4"/>
  <c r="P11" i="4" s="1"/>
  <c r="P64" i="4"/>
  <c r="P65" i="4" s="1"/>
  <c r="Q59" i="4"/>
  <c r="F38" i="2"/>
  <c r="Q42" i="4"/>
  <c r="Q43" i="4" s="1"/>
  <c r="Q45" i="4" s="1"/>
  <c r="E51" i="2"/>
  <c r="E52" i="2" s="1"/>
  <c r="F16" i="3"/>
  <c r="P24" i="4"/>
  <c r="P25" i="4" s="1"/>
  <c r="P27" i="4" s="1"/>
  <c r="Q32" i="4"/>
  <c r="P37" i="4"/>
  <c r="P38" i="4" s="1"/>
  <c r="E31" i="3"/>
  <c r="E32" i="3" s="1"/>
  <c r="F25" i="3"/>
  <c r="Q51" i="4"/>
  <c r="Q52" i="4" s="1"/>
  <c r="Q54" i="4" s="1"/>
  <c r="P15" i="4"/>
  <c r="P16" i="4" s="1"/>
  <c r="P18" i="4" s="1"/>
  <c r="F17" i="3" l="1"/>
  <c r="E60" i="2"/>
  <c r="E61" i="2" s="1"/>
  <c r="E62" i="2" s="1"/>
  <c r="E48" i="3"/>
  <c r="E49" i="3" s="1"/>
  <c r="E50" i="3" s="1"/>
  <c r="Q14" i="4"/>
  <c r="P19" i="4"/>
  <c r="P20" i="4" s="1"/>
  <c r="Q23" i="4"/>
  <c r="P28" i="4"/>
  <c r="P29" i="4" s="1"/>
  <c r="Q46" i="4"/>
  <c r="Q47" i="4" s="1"/>
  <c r="R41" i="4"/>
  <c r="R50" i="4"/>
  <c r="Q55" i="4"/>
  <c r="Q56" i="4" s="1"/>
  <c r="E41" i="3"/>
  <c r="E42" i="3" s="1"/>
  <c r="F35" i="3"/>
  <c r="F26" i="3"/>
  <c r="Q60" i="4"/>
  <c r="Q61" i="4" s="1"/>
  <c r="Q63" i="4" s="1"/>
  <c r="Q33" i="4"/>
  <c r="Q34" i="4" s="1"/>
  <c r="Q36" i="4" s="1"/>
  <c r="E53" i="2"/>
  <c r="F47" i="2"/>
  <c r="F39" i="2"/>
  <c r="Q6" i="4"/>
  <c r="Q7" i="4" s="1"/>
  <c r="Q9" i="4" s="1"/>
  <c r="E54" i="2" l="1"/>
  <c r="E58" i="3"/>
  <c r="E59" i="3" s="1"/>
  <c r="E60" i="3" s="1"/>
  <c r="Q64" i="4"/>
  <c r="Q65" i="4" s="1"/>
  <c r="R59" i="4"/>
  <c r="Q37" i="4"/>
  <c r="Q38" i="4" s="1"/>
  <c r="R32" i="4"/>
  <c r="E63" i="2"/>
  <c r="F57" i="2"/>
  <c r="E51" i="3"/>
  <c r="E52" i="3" s="1"/>
  <c r="F45" i="3"/>
  <c r="F36" i="3"/>
  <c r="R51" i="4"/>
  <c r="R52" i="4" s="1"/>
  <c r="R54" i="4" s="1"/>
  <c r="Q15" i="4"/>
  <c r="Q16" i="4" s="1"/>
  <c r="Q18" i="4" s="1"/>
  <c r="R42" i="4"/>
  <c r="R43" i="4" s="1"/>
  <c r="R45" i="4" s="1"/>
  <c r="E70" i="2"/>
  <c r="E71" i="2" s="1"/>
  <c r="E72" i="2" s="1"/>
  <c r="Q24" i="4"/>
  <c r="Q25" i="4" s="1"/>
  <c r="Q27" i="4" s="1"/>
  <c r="R5" i="4"/>
  <c r="Q10" i="4"/>
  <c r="Q11" i="4" s="1"/>
  <c r="F48" i="2"/>
  <c r="F27" i="3"/>
  <c r="F49" i="2" l="1"/>
  <c r="F37" i="3"/>
  <c r="E64" i="2"/>
  <c r="E68" i="3"/>
  <c r="E69" i="3" s="1"/>
  <c r="E70" i="3" s="1"/>
  <c r="E71" i="3" s="1"/>
  <c r="E72" i="3" s="1"/>
  <c r="R46" i="4"/>
  <c r="R47" i="4" s="1"/>
  <c r="S41" i="4"/>
  <c r="R14" i="4"/>
  <c r="Q19" i="4"/>
  <c r="Q20" i="4" s="1"/>
  <c r="E73" i="2"/>
  <c r="F67" i="2"/>
  <c r="F58" i="2"/>
  <c r="R60" i="4"/>
  <c r="R61" i="4" s="1"/>
  <c r="R63" i="4" s="1"/>
  <c r="R6" i="4"/>
  <c r="R7" i="4" s="1"/>
  <c r="R9" i="4" s="1"/>
  <c r="S50" i="4"/>
  <c r="R55" i="4"/>
  <c r="R56" i="4" s="1"/>
  <c r="F46" i="3"/>
  <c r="R33" i="4"/>
  <c r="R34" i="4" s="1"/>
  <c r="R36" i="4" s="1"/>
  <c r="Q28" i="4"/>
  <c r="Q29" i="4" s="1"/>
  <c r="R23" i="4"/>
  <c r="E61" i="3"/>
  <c r="E62" i="3" s="1"/>
  <c r="F55" i="3"/>
  <c r="F47" i="3" l="1"/>
  <c r="F59" i="2"/>
  <c r="F65" i="3"/>
  <c r="F8" i="3" s="1"/>
  <c r="E74" i="2"/>
  <c r="R37" i="4"/>
  <c r="R38" i="4" s="1"/>
  <c r="S32" i="4"/>
  <c r="S59" i="4"/>
  <c r="R64" i="4"/>
  <c r="R65" i="4" s="1"/>
  <c r="S42" i="4"/>
  <c r="S43" i="4" s="1"/>
  <c r="S45" i="4" s="1"/>
  <c r="R24" i="4"/>
  <c r="R25" i="4" s="1"/>
  <c r="R27" i="4" s="1"/>
  <c r="S5" i="4"/>
  <c r="R10" i="4"/>
  <c r="R11" i="4" s="1"/>
  <c r="F68" i="2"/>
  <c r="F10" i="2"/>
  <c r="R15" i="4"/>
  <c r="R16" i="4" s="1"/>
  <c r="R18" i="4" s="1"/>
  <c r="S51" i="4"/>
  <c r="S52" i="4" s="1"/>
  <c r="S54" i="4" s="1"/>
  <c r="F56" i="3"/>
  <c r="F66" i="3" l="1"/>
  <c r="F67" i="3" s="1"/>
  <c r="F69" i="2"/>
  <c r="S23" i="4"/>
  <c r="R28" i="4"/>
  <c r="R29" i="4" s="1"/>
  <c r="T41" i="4"/>
  <c r="S46" i="4"/>
  <c r="S47" i="4" s="1"/>
  <c r="F9" i="3"/>
  <c r="F10" i="3" s="1"/>
  <c r="S14" i="4"/>
  <c r="R19" i="4"/>
  <c r="R20" i="4" s="1"/>
  <c r="S6" i="4"/>
  <c r="S7" i="4" s="1"/>
  <c r="S9" i="4" s="1"/>
  <c r="F11" i="2"/>
  <c r="F12" i="2" s="1"/>
  <c r="S33" i="4"/>
  <c r="S34" i="4" s="1"/>
  <c r="S36" i="4" s="1"/>
  <c r="T50" i="4"/>
  <c r="S55" i="4"/>
  <c r="S56" i="4" s="1"/>
  <c r="F57" i="3"/>
  <c r="S60" i="4"/>
  <c r="S61" i="4" s="1"/>
  <c r="S63" i="4" s="1"/>
  <c r="F18" i="3" l="1"/>
  <c r="F19" i="3" s="1"/>
  <c r="F20" i="3" s="1"/>
  <c r="F20" i="2"/>
  <c r="F21" i="2" s="1"/>
  <c r="F22" i="2" s="1"/>
  <c r="G17" i="2" s="1"/>
  <c r="T32" i="4"/>
  <c r="S37" i="4"/>
  <c r="S38" i="4" s="1"/>
  <c r="S24" i="4"/>
  <c r="S25" i="4" s="1"/>
  <c r="S27" i="4" s="1"/>
  <c r="S64" i="4"/>
  <c r="S65" i="4" s="1"/>
  <c r="T59" i="4"/>
  <c r="S10" i="4"/>
  <c r="S11" i="4" s="1"/>
  <c r="T5" i="4"/>
  <c r="F11" i="3"/>
  <c r="F12" i="3" s="1"/>
  <c r="G5" i="3"/>
  <c r="T51" i="4"/>
  <c r="T52" i="4" s="1"/>
  <c r="T54" i="4" s="1"/>
  <c r="F13" i="2"/>
  <c r="F14" i="2" s="1"/>
  <c r="G7" i="2"/>
  <c r="S15" i="4"/>
  <c r="S16" i="4" s="1"/>
  <c r="S18" i="4" s="1"/>
  <c r="T42" i="4"/>
  <c r="T43" i="4" s="1"/>
  <c r="T45" i="4" s="1"/>
  <c r="F23" i="2" l="1"/>
  <c r="F24" i="2" s="1"/>
  <c r="F28" i="3"/>
  <c r="F29" i="3" s="1"/>
  <c r="F30" i="3" s="1"/>
  <c r="T14" i="4"/>
  <c r="S19" i="4"/>
  <c r="S20" i="4" s="1"/>
  <c r="T33" i="4"/>
  <c r="T34" i="4" s="1"/>
  <c r="T36" i="4" s="1"/>
  <c r="T60" i="4"/>
  <c r="T61" i="4" s="1"/>
  <c r="T63" i="4" s="1"/>
  <c r="G6" i="3"/>
  <c r="F21" i="3"/>
  <c r="F22" i="3" s="1"/>
  <c r="G15" i="3"/>
  <c r="U41" i="4"/>
  <c r="T46" i="4"/>
  <c r="T47" i="4" s="1"/>
  <c r="U50" i="4"/>
  <c r="T55" i="4"/>
  <c r="T56" i="4" s="1"/>
  <c r="T6" i="4"/>
  <c r="T7" i="4" s="1"/>
  <c r="T9" i="4" s="1"/>
  <c r="S28" i="4"/>
  <c r="S29" i="4" s="1"/>
  <c r="T23" i="4"/>
  <c r="G8" i="2"/>
  <c r="G18" i="2"/>
  <c r="F30" i="2" l="1"/>
  <c r="F31" i="2" s="1"/>
  <c r="F32" i="2" s="1"/>
  <c r="G7" i="3"/>
  <c r="U5" i="4"/>
  <c r="T10" i="4"/>
  <c r="T11" i="4" s="1"/>
  <c r="U32" i="4"/>
  <c r="T37" i="4"/>
  <c r="T38" i="4" s="1"/>
  <c r="U51" i="4"/>
  <c r="U52" i="4" s="1"/>
  <c r="U54" i="4" s="1"/>
  <c r="U59" i="4"/>
  <c r="T64" i="4"/>
  <c r="T65" i="4" s="1"/>
  <c r="U42" i="4"/>
  <c r="U43" i="4" s="1"/>
  <c r="U45" i="4" s="1"/>
  <c r="F31" i="3"/>
  <c r="F32" i="3" s="1"/>
  <c r="G25" i="3"/>
  <c r="G19" i="2"/>
  <c r="G9" i="2"/>
  <c r="T24" i="4"/>
  <c r="T25" i="4" s="1"/>
  <c r="T27" i="4" s="1"/>
  <c r="G16" i="3"/>
  <c r="F38" i="3"/>
  <c r="T15" i="4"/>
  <c r="T16" i="4" s="1"/>
  <c r="T18" i="4" s="1"/>
  <c r="G17" i="3" l="1"/>
  <c r="T28" i="4"/>
  <c r="T29" i="4" s="1"/>
  <c r="U23" i="4"/>
  <c r="V50" i="4"/>
  <c r="U55" i="4"/>
  <c r="U56" i="4" s="1"/>
  <c r="F33" i="2"/>
  <c r="F34" i="2" s="1"/>
  <c r="G27" i="2"/>
  <c r="U6" i="4"/>
  <c r="U7" i="4" s="1"/>
  <c r="U9" i="4" s="1"/>
  <c r="F39" i="3"/>
  <c r="F40" i="3" s="1"/>
  <c r="G26" i="3"/>
  <c r="U60" i="4"/>
  <c r="U61" i="4" s="1"/>
  <c r="U63" i="4" s="1"/>
  <c r="F40" i="2"/>
  <c r="U33" i="4"/>
  <c r="U34" i="4" s="1"/>
  <c r="U36" i="4" s="1"/>
  <c r="T19" i="4"/>
  <c r="T20" i="4" s="1"/>
  <c r="U14" i="4"/>
  <c r="V41" i="4"/>
  <c r="U46" i="4"/>
  <c r="U47" i="4" s="1"/>
  <c r="G27" i="3" l="1"/>
  <c r="U37" i="4"/>
  <c r="U38" i="4" s="1"/>
  <c r="V32" i="4"/>
  <c r="V59" i="4"/>
  <c r="U64" i="4"/>
  <c r="U65" i="4" s="1"/>
  <c r="F41" i="2"/>
  <c r="F42" i="2" s="1"/>
  <c r="V5" i="4"/>
  <c r="U10" i="4"/>
  <c r="U11" i="4" s="1"/>
  <c r="U24" i="4"/>
  <c r="U25" i="4" s="1"/>
  <c r="U27" i="4" s="1"/>
  <c r="F41" i="3"/>
  <c r="F42" i="3" s="1"/>
  <c r="G35" i="3"/>
  <c r="U15" i="4"/>
  <c r="U16" i="4" s="1"/>
  <c r="U18" i="4" s="1"/>
  <c r="V42" i="4"/>
  <c r="V43" i="4" s="1"/>
  <c r="V45" i="4" s="1"/>
  <c r="V51" i="4"/>
  <c r="V52" i="4" s="1"/>
  <c r="V54" i="4" s="1"/>
  <c r="F48" i="3"/>
  <c r="G28" i="2"/>
  <c r="G29" i="2" l="1"/>
  <c r="U19" i="4"/>
  <c r="U20" i="4" s="1"/>
  <c r="V14" i="4"/>
  <c r="V23" i="4"/>
  <c r="U28" i="4"/>
  <c r="U29" i="4" s="1"/>
  <c r="W50" i="4"/>
  <c r="V55" i="4"/>
  <c r="V56" i="4" s="1"/>
  <c r="V46" i="4"/>
  <c r="V47" i="4" s="1"/>
  <c r="W41" i="4"/>
  <c r="V6" i="4"/>
  <c r="V7" i="4" s="1"/>
  <c r="V9" i="4" s="1"/>
  <c r="F50" i="2"/>
  <c r="V60" i="4"/>
  <c r="V61" i="4" s="1"/>
  <c r="V63" i="4" s="1"/>
  <c r="G36" i="3"/>
  <c r="V33" i="4"/>
  <c r="V34" i="4" s="1"/>
  <c r="V36" i="4" s="1"/>
  <c r="F49" i="3"/>
  <c r="F50" i="3" s="1"/>
  <c r="F43" i="2"/>
  <c r="F44" i="2" s="1"/>
  <c r="G37" i="2"/>
  <c r="G37" i="3" l="1"/>
  <c r="V37" i="4"/>
  <c r="V38" i="4" s="1"/>
  <c r="W32" i="4"/>
  <c r="W59" i="4"/>
  <c r="V64" i="4"/>
  <c r="V65" i="4" s="1"/>
  <c r="W51" i="4"/>
  <c r="W52" i="4" s="1"/>
  <c r="W54" i="4" s="1"/>
  <c r="V24" i="4"/>
  <c r="V25" i="4" s="1"/>
  <c r="V27" i="4" s="1"/>
  <c r="G38" i="2"/>
  <c r="W5" i="4"/>
  <c r="V10" i="4"/>
  <c r="V11" i="4" s="1"/>
  <c r="F58" i="3"/>
  <c r="F51" i="2"/>
  <c r="F52" i="2" s="1"/>
  <c r="W42" i="4"/>
  <c r="W43" i="4" s="1"/>
  <c r="W45" i="4" s="1"/>
  <c r="V15" i="4"/>
  <c r="V16" i="4" s="1"/>
  <c r="V18" i="4" s="1"/>
  <c r="F51" i="3"/>
  <c r="F52" i="3" s="1"/>
  <c r="G45" i="3"/>
  <c r="F60" i="2" l="1"/>
  <c r="F61" i="2" s="1"/>
  <c r="F62" i="2" s="1"/>
  <c r="X41" i="4"/>
  <c r="W46" i="4"/>
  <c r="W47" i="4" s="1"/>
  <c r="V19" i="4"/>
  <c r="V20" i="4" s="1"/>
  <c r="W14" i="4"/>
  <c r="W33" i="4"/>
  <c r="W34" i="4" s="1"/>
  <c r="W36" i="4" s="1"/>
  <c r="G46" i="3"/>
  <c r="W55" i="4"/>
  <c r="W56" i="4" s="1"/>
  <c r="X50" i="4"/>
  <c r="V28" i="4"/>
  <c r="V29" i="4" s="1"/>
  <c r="W23" i="4"/>
  <c r="F53" i="2"/>
  <c r="G47" i="2"/>
  <c r="F59" i="3"/>
  <c r="F60" i="3" s="1"/>
  <c r="W60" i="4"/>
  <c r="W61" i="4" s="1"/>
  <c r="W63" i="4" s="1"/>
  <c r="W6" i="4"/>
  <c r="W7" i="4" s="1"/>
  <c r="W9" i="4" s="1"/>
  <c r="G39" i="2"/>
  <c r="F54" i="2" l="1"/>
  <c r="F70" i="2"/>
  <c r="F71" i="2" s="1"/>
  <c r="F72" i="2" s="1"/>
  <c r="F73" i="2" s="1"/>
  <c r="F68" i="3"/>
  <c r="F69" i="3" s="1"/>
  <c r="F70" i="3" s="1"/>
  <c r="G65" i="3" s="1"/>
  <c r="X32" i="4"/>
  <c r="W37" i="4"/>
  <c r="W38" i="4" s="1"/>
  <c r="W64" i="4"/>
  <c r="W65" i="4" s="1"/>
  <c r="X59" i="4"/>
  <c r="W10" i="4"/>
  <c r="W11" i="4" s="1"/>
  <c r="X5" i="4"/>
  <c r="G48" i="2"/>
  <c r="W15" i="4"/>
  <c r="W16" i="4" s="1"/>
  <c r="W18" i="4" s="1"/>
  <c r="F63" i="2"/>
  <c r="G57" i="2"/>
  <c r="F61" i="3"/>
  <c r="F62" i="3" s="1"/>
  <c r="G55" i="3"/>
  <c r="W24" i="4"/>
  <c r="W25" i="4" s="1"/>
  <c r="W27" i="4" s="1"/>
  <c r="X51" i="4"/>
  <c r="X52" i="4" s="1"/>
  <c r="X54" i="4" s="1"/>
  <c r="G47" i="3"/>
  <c r="X42" i="4"/>
  <c r="X43" i="4" s="1"/>
  <c r="X45" i="4" s="1"/>
  <c r="G49" i="2" l="1"/>
  <c r="F74" i="2"/>
  <c r="F64" i="2"/>
  <c r="G67" i="2"/>
  <c r="G10" i="2" s="1"/>
  <c r="F71" i="3"/>
  <c r="F72" i="3" s="1"/>
  <c r="X14" i="4"/>
  <c r="W19" i="4"/>
  <c r="W20" i="4" s="1"/>
  <c r="Y41" i="4"/>
  <c r="X46" i="4"/>
  <c r="X47" i="4" s="1"/>
  <c r="X55" i="4"/>
  <c r="X56" i="4" s="1"/>
  <c r="Y50" i="4"/>
  <c r="G56" i="3"/>
  <c r="X33" i="4"/>
  <c r="X34" i="4" s="1"/>
  <c r="X36" i="4" s="1"/>
  <c r="X6" i="4"/>
  <c r="X7" i="4" s="1"/>
  <c r="X9" i="4" s="1"/>
  <c r="G66" i="3"/>
  <c r="G8" i="3"/>
  <c r="G58" i="2"/>
  <c r="X60" i="4"/>
  <c r="X61" i="4" s="1"/>
  <c r="X63" i="4" s="1"/>
  <c r="W28" i="4"/>
  <c r="W29" i="4" s="1"/>
  <c r="X23" i="4"/>
  <c r="G67" i="3" l="1"/>
  <c r="G59" i="2"/>
  <c r="G68" i="2"/>
  <c r="Y59" i="4"/>
  <c r="X64" i="4"/>
  <c r="X65" i="4" s="1"/>
  <c r="X37" i="4"/>
  <c r="X38" i="4" s="1"/>
  <c r="Y32" i="4"/>
  <c r="Y51" i="4"/>
  <c r="Y52" i="4" s="1"/>
  <c r="Y54" i="4" s="1"/>
  <c r="X24" i="4"/>
  <c r="X25" i="4" s="1"/>
  <c r="X27" i="4" s="1"/>
  <c r="G11" i="2"/>
  <c r="G12" i="2" s="1"/>
  <c r="X10" i="4"/>
  <c r="X11" i="4" s="1"/>
  <c r="Y5" i="4"/>
  <c r="G9" i="3"/>
  <c r="G10" i="3" s="1"/>
  <c r="G57" i="3"/>
  <c r="Y42" i="4"/>
  <c r="Y43" i="4" s="1"/>
  <c r="Y45" i="4" s="1"/>
  <c r="X15" i="4"/>
  <c r="X16" i="4" s="1"/>
  <c r="X18" i="4" s="1"/>
  <c r="G69" i="2" l="1"/>
  <c r="Z50" i="4"/>
  <c r="Y55" i="4"/>
  <c r="Y56" i="4" s="1"/>
  <c r="Z41" i="4"/>
  <c r="Y46" i="4"/>
  <c r="Y47" i="4" s="1"/>
  <c r="Y23" i="4"/>
  <c r="X28" i="4"/>
  <c r="X29" i="4" s="1"/>
  <c r="Y14" i="4"/>
  <c r="X19" i="4"/>
  <c r="X20" i="4" s="1"/>
  <c r="G13" i="2"/>
  <c r="G14" i="2" s="1"/>
  <c r="H7" i="2"/>
  <c r="G18" i="3"/>
  <c r="Y6" i="4"/>
  <c r="Y7" i="4" s="1"/>
  <c r="Y9" i="4" s="1"/>
  <c r="G20" i="2"/>
  <c r="G21" i="2" s="1"/>
  <c r="G22" i="2" s="1"/>
  <c r="Y60" i="4"/>
  <c r="Y61" i="4" s="1"/>
  <c r="Y63" i="4" s="1"/>
  <c r="G11" i="3"/>
  <c r="G12" i="3" s="1"/>
  <c r="H5" i="3"/>
  <c r="Y33" i="4"/>
  <c r="Y34" i="4" s="1"/>
  <c r="Y36" i="4" s="1"/>
  <c r="Y64" i="4" l="1"/>
  <c r="Y65" i="4" s="1"/>
  <c r="Z59" i="4"/>
  <c r="Y10" i="4"/>
  <c r="Y11" i="4" s="1"/>
  <c r="Z5" i="4"/>
  <c r="G19" i="3"/>
  <c r="G20" i="3" s="1"/>
  <c r="H8" i="2"/>
  <c r="Y15" i="4"/>
  <c r="Y16" i="4" s="1"/>
  <c r="Y18" i="4" s="1"/>
  <c r="Z42" i="4"/>
  <c r="Z43" i="4" s="1"/>
  <c r="Z45" i="4" s="1"/>
  <c r="Z32" i="4"/>
  <c r="Y37" i="4"/>
  <c r="Y38" i="4" s="1"/>
  <c r="H6" i="3"/>
  <c r="G23" i="2"/>
  <c r="H17" i="2"/>
  <c r="Y24" i="4"/>
  <c r="Y25" i="4" s="1"/>
  <c r="Y27" i="4" s="1"/>
  <c r="Z51" i="4"/>
  <c r="Z52" i="4" s="1"/>
  <c r="Z54" i="4" s="1"/>
  <c r="H7" i="3" l="1"/>
  <c r="H9" i="2"/>
  <c r="G28" i="3"/>
  <c r="G29" i="3" s="1"/>
  <c r="G30" i="3" s="1"/>
  <c r="Z55" i="4"/>
  <c r="Z56" i="4" s="1"/>
  <c r="AA50" i="4"/>
  <c r="Z46" i="4"/>
  <c r="Z47" i="4" s="1"/>
  <c r="AA41" i="4"/>
  <c r="Z14" i="4"/>
  <c r="Y19" i="4"/>
  <c r="Y20" i="4" s="1"/>
  <c r="Z23" i="4"/>
  <c r="Y28" i="4"/>
  <c r="Y29" i="4" s="1"/>
  <c r="G24" i="2"/>
  <c r="G30" i="2"/>
  <c r="Z33" i="4"/>
  <c r="Z34" i="4" s="1"/>
  <c r="Z36" i="4" s="1"/>
  <c r="G21" i="3"/>
  <c r="G22" i="3" s="1"/>
  <c r="H15" i="3"/>
  <c r="Z60" i="4"/>
  <c r="Z61" i="4" s="1"/>
  <c r="Z63" i="4" s="1"/>
  <c r="H18" i="2"/>
  <c r="Z6" i="4"/>
  <c r="Z7" i="4" s="1"/>
  <c r="Z9" i="4" s="1"/>
  <c r="H19" i="2" l="1"/>
  <c r="G38" i="3"/>
  <c r="G39" i="3" s="1"/>
  <c r="G40" i="3" s="1"/>
  <c r="AA5" i="4"/>
  <c r="Z10" i="4"/>
  <c r="Z11" i="4" s="1"/>
  <c r="Z64" i="4"/>
  <c r="Z65" i="4" s="1"/>
  <c r="AA59" i="4"/>
  <c r="AA32" i="4"/>
  <c r="Z37" i="4"/>
  <c r="Z38" i="4" s="1"/>
  <c r="AA42" i="4"/>
  <c r="AA43" i="4" s="1"/>
  <c r="AA45" i="4" s="1"/>
  <c r="AA51" i="4"/>
  <c r="AA52" i="4" s="1"/>
  <c r="AA54" i="4" s="1"/>
  <c r="G31" i="3"/>
  <c r="G32" i="3" s="1"/>
  <c r="H25" i="3"/>
  <c r="Z24" i="4"/>
  <c r="Z25" i="4" s="1"/>
  <c r="Z27" i="4" s="1"/>
  <c r="Z15" i="4"/>
  <c r="Z16" i="4" s="1"/>
  <c r="Z18" i="4" s="1"/>
  <c r="H16" i="3"/>
  <c r="G31" i="2"/>
  <c r="G32" i="2" s="1"/>
  <c r="H17" i="3" l="1"/>
  <c r="AA23" i="4"/>
  <c r="Z28" i="4"/>
  <c r="Z29" i="4" s="1"/>
  <c r="AA46" i="4"/>
  <c r="AA47" i="4" s="1"/>
  <c r="AB41" i="4"/>
  <c r="Z19" i="4"/>
  <c r="Z20" i="4" s="1"/>
  <c r="AA14" i="4"/>
  <c r="G41" i="3"/>
  <c r="G42" i="3" s="1"/>
  <c r="H35" i="3"/>
  <c r="G40" i="2"/>
  <c r="H26" i="3"/>
  <c r="H27" i="3" s="1"/>
  <c r="G33" i="2"/>
  <c r="G34" i="2" s="1"/>
  <c r="H27" i="2"/>
  <c r="AA60" i="4"/>
  <c r="AA61" i="4" s="1"/>
  <c r="AA63" i="4" s="1"/>
  <c r="AA55" i="4"/>
  <c r="AA56" i="4" s="1"/>
  <c r="AB50" i="4"/>
  <c r="G48" i="3"/>
  <c r="AA33" i="4"/>
  <c r="AA34" i="4" s="1"/>
  <c r="AA36" i="4" s="1"/>
  <c r="AA6" i="4"/>
  <c r="AA7" i="4" s="1"/>
  <c r="AA9" i="4" s="1"/>
  <c r="AB59" i="4" l="1"/>
  <c r="AA64" i="4"/>
  <c r="AA65" i="4" s="1"/>
  <c r="AB5" i="4"/>
  <c r="AA10" i="4"/>
  <c r="AA11" i="4" s="1"/>
  <c r="AB51" i="4"/>
  <c r="AB52" i="4" s="1"/>
  <c r="AB54" i="4" s="1"/>
  <c r="H28" i="2"/>
  <c r="H36" i="3"/>
  <c r="H37" i="3" s="1"/>
  <c r="G49" i="3"/>
  <c r="G50" i="3" s="1"/>
  <c r="G41" i="2"/>
  <c r="G42" i="2" s="1"/>
  <c r="AA15" i="4"/>
  <c r="AA16" i="4" s="1"/>
  <c r="AA18" i="4" s="1"/>
  <c r="AA37" i="4"/>
  <c r="AA38" i="4" s="1"/>
  <c r="AB32" i="4"/>
  <c r="AB42" i="4"/>
  <c r="AB43" i="4" s="1"/>
  <c r="AB45" i="4" s="1"/>
  <c r="AA24" i="4"/>
  <c r="AA25" i="4" s="1"/>
  <c r="AA27" i="4" s="1"/>
  <c r="H29" i="2" l="1"/>
  <c r="AC41" i="4"/>
  <c r="AB46" i="4"/>
  <c r="AB47" i="4" s="1"/>
  <c r="AB55" i="4"/>
  <c r="AB56" i="4" s="1"/>
  <c r="AC50" i="4"/>
  <c r="G51" i="3"/>
  <c r="G52" i="3" s="1"/>
  <c r="H45" i="3"/>
  <c r="AB14" i="4"/>
  <c r="AA19" i="4"/>
  <c r="AA20" i="4" s="1"/>
  <c r="G43" i="2"/>
  <c r="G44" i="2" s="1"/>
  <c r="H37" i="2"/>
  <c r="AB6" i="4"/>
  <c r="AB7" i="4" s="1"/>
  <c r="AB9" i="4" s="1"/>
  <c r="AB23" i="4"/>
  <c r="AA28" i="4"/>
  <c r="AA29" i="4" s="1"/>
  <c r="G50" i="2"/>
  <c r="AB33" i="4"/>
  <c r="AB34" i="4" s="1"/>
  <c r="AB36" i="4" s="1"/>
  <c r="G58" i="3"/>
  <c r="AB60" i="4"/>
  <c r="AB61" i="4" s="1"/>
  <c r="AB63" i="4" s="1"/>
  <c r="AC5" i="4" l="1"/>
  <c r="AB10" i="4"/>
  <c r="AB11" i="4" s="1"/>
  <c r="AC59" i="4"/>
  <c r="AB64" i="4"/>
  <c r="AB65" i="4" s="1"/>
  <c r="AC32" i="4"/>
  <c r="AB37" i="4"/>
  <c r="AB38" i="4" s="1"/>
  <c r="AC51" i="4"/>
  <c r="AC52" i="4" s="1"/>
  <c r="AC54" i="4" s="1"/>
  <c r="AB15" i="4"/>
  <c r="AB16" i="4" s="1"/>
  <c r="AB18" i="4" s="1"/>
  <c r="H46" i="3"/>
  <c r="G59" i="3"/>
  <c r="G60" i="3" s="1"/>
  <c r="G51" i="2"/>
  <c r="G52" i="2" s="1"/>
  <c r="AB24" i="4"/>
  <c r="AB25" i="4" s="1"/>
  <c r="AB27" i="4" s="1"/>
  <c r="H38" i="2"/>
  <c r="AC42" i="4"/>
  <c r="AC43" i="4" s="1"/>
  <c r="AC45" i="4" s="1"/>
  <c r="H39" i="2" l="1"/>
  <c r="G60" i="2"/>
  <c r="G61" i="2" s="1"/>
  <c r="G62" i="2" s="1"/>
  <c r="G68" i="3"/>
  <c r="G69" i="3" s="1"/>
  <c r="G70" i="3" s="1"/>
  <c r="G71" i="3" s="1"/>
  <c r="G72" i="3" s="1"/>
  <c r="AC14" i="4"/>
  <c r="AB19" i="4"/>
  <c r="AB20" i="4" s="1"/>
  <c r="AC23" i="4"/>
  <c r="AB28" i="4"/>
  <c r="AB29" i="4" s="1"/>
  <c r="AC60" i="4"/>
  <c r="AC61" i="4" s="1"/>
  <c r="AC63" i="4" s="1"/>
  <c r="AC46" i="4"/>
  <c r="AC47" i="4" s="1"/>
  <c r="AD41" i="4"/>
  <c r="AC55" i="4"/>
  <c r="AC56" i="4" s="1"/>
  <c r="AD50" i="4"/>
  <c r="AC6" i="4"/>
  <c r="AC7" i="4" s="1"/>
  <c r="AC9" i="4" s="1"/>
  <c r="G53" i="2"/>
  <c r="G54" i="2" s="1"/>
  <c r="H47" i="2"/>
  <c r="G61" i="3"/>
  <c r="G62" i="3" s="1"/>
  <c r="H55" i="3"/>
  <c r="H47" i="3"/>
  <c r="AC33" i="4"/>
  <c r="AC34" i="4" s="1"/>
  <c r="AC36" i="4" s="1"/>
  <c r="H65" i="3" l="1"/>
  <c r="H66" i="3" s="1"/>
  <c r="G70" i="2"/>
  <c r="G71" i="2" s="1"/>
  <c r="G72" i="2" s="1"/>
  <c r="G73" i="2" s="1"/>
  <c r="G74" i="2" s="1"/>
  <c r="AD32" i="4"/>
  <c r="AC37" i="4"/>
  <c r="AC38" i="4" s="1"/>
  <c r="H48" i="2"/>
  <c r="AC10" i="4"/>
  <c r="AC11" i="4" s="1"/>
  <c r="AD5" i="4"/>
  <c r="G63" i="2"/>
  <c r="G64" i="2" s="1"/>
  <c r="H57" i="2"/>
  <c r="AC15" i="4"/>
  <c r="AC16" i="4" s="1"/>
  <c r="AC18" i="4" s="1"/>
  <c r="AD59" i="4"/>
  <c r="AC64" i="4"/>
  <c r="AC65" i="4" s="1"/>
  <c r="AC24" i="4"/>
  <c r="AC25" i="4" s="1"/>
  <c r="AC27" i="4" s="1"/>
  <c r="H56" i="3"/>
  <c r="H57" i="3" s="1"/>
  <c r="AD51" i="4"/>
  <c r="AD52" i="4" s="1"/>
  <c r="AD54" i="4" s="1"/>
  <c r="AD42" i="4"/>
  <c r="AD43" i="4" s="1"/>
  <c r="AD45" i="4" s="1"/>
  <c r="H49" i="2" l="1"/>
  <c r="H67" i="2"/>
  <c r="H68" i="2" s="1"/>
  <c r="H8" i="3"/>
  <c r="H9" i="3" s="1"/>
  <c r="H10" i="3" s="1"/>
  <c r="AE41" i="4"/>
  <c r="AD46" i="4"/>
  <c r="AD47" i="4" s="1"/>
  <c r="AD23" i="4"/>
  <c r="AC28" i="4"/>
  <c r="AC29" i="4" s="1"/>
  <c r="AD6" i="4"/>
  <c r="AD7" i="4" s="1"/>
  <c r="AD9" i="4" s="1"/>
  <c r="AC19" i="4"/>
  <c r="AC20" i="4" s="1"/>
  <c r="AD14" i="4"/>
  <c r="H67" i="3"/>
  <c r="AD55" i="4"/>
  <c r="AD56" i="4" s="1"/>
  <c r="AE50" i="4"/>
  <c r="AD60" i="4"/>
  <c r="AD61" i="4" s="1"/>
  <c r="AD63" i="4" s="1"/>
  <c r="H58" i="2"/>
  <c r="AD33" i="4"/>
  <c r="AD34" i="4" s="1"/>
  <c r="AD36" i="4" s="1"/>
  <c r="H59" i="2" l="1"/>
  <c r="H10" i="2"/>
  <c r="H11" i="2" s="1"/>
  <c r="H12" i="2" s="1"/>
  <c r="H18" i="3"/>
  <c r="H19" i="3" s="1"/>
  <c r="H20" i="3" s="1"/>
  <c r="AE5" i="4"/>
  <c r="AD10" i="4"/>
  <c r="AD11" i="4" s="1"/>
  <c r="AE59" i="4"/>
  <c r="AD64" i="4"/>
  <c r="AD65" i="4" s="1"/>
  <c r="AD37" i="4"/>
  <c r="AD38" i="4" s="1"/>
  <c r="AE32" i="4"/>
  <c r="H11" i="3"/>
  <c r="H12" i="3" s="1"/>
  <c r="I5" i="3"/>
  <c r="AD15" i="4"/>
  <c r="AD16" i="4" s="1"/>
  <c r="AD18" i="4" s="1"/>
  <c r="AD24" i="4"/>
  <c r="AD25" i="4" s="1"/>
  <c r="AD27" i="4" s="1"/>
  <c r="AE51" i="4"/>
  <c r="AE52" i="4" s="1"/>
  <c r="AE54" i="4" s="1"/>
  <c r="H69" i="2"/>
  <c r="AE42" i="4"/>
  <c r="AE43" i="4" s="1"/>
  <c r="AE45" i="4" s="1"/>
  <c r="H28" i="3" l="1"/>
  <c r="H29" i="3" s="1"/>
  <c r="H30" i="3" s="1"/>
  <c r="H20" i="2"/>
  <c r="H21" i="2" s="1"/>
  <c r="H22" i="2" s="1"/>
  <c r="H23" i="2" s="1"/>
  <c r="AD19" i="4"/>
  <c r="AD20" i="4" s="1"/>
  <c r="AE14" i="4"/>
  <c r="AE46" i="4"/>
  <c r="AE47" i="4" s="1"/>
  <c r="AF41" i="4"/>
  <c r="H21" i="3"/>
  <c r="H22" i="3" s="1"/>
  <c r="I15" i="3"/>
  <c r="AE6" i="4"/>
  <c r="AE7" i="4" s="1"/>
  <c r="AE9" i="4" s="1"/>
  <c r="AF50" i="4"/>
  <c r="AE55" i="4"/>
  <c r="AE56" i="4" s="1"/>
  <c r="AE23" i="4"/>
  <c r="AD28" i="4"/>
  <c r="AD29" i="4" s="1"/>
  <c r="H13" i="2"/>
  <c r="H14" i="2" s="1"/>
  <c r="I7" i="2"/>
  <c r="AE33" i="4"/>
  <c r="AE34" i="4" s="1"/>
  <c r="AE36" i="4" s="1"/>
  <c r="I6" i="3"/>
  <c r="I7" i="3" s="1"/>
  <c r="AE60" i="4"/>
  <c r="AE61" i="4" s="1"/>
  <c r="AE63" i="4" s="1"/>
  <c r="I17" i="2" l="1"/>
  <c r="I18" i="2" s="1"/>
  <c r="I19" i="2" s="1"/>
  <c r="AF59" i="4"/>
  <c r="AE64" i="4"/>
  <c r="AE65" i="4" s="1"/>
  <c r="AE24" i="4"/>
  <c r="AE25" i="4" s="1"/>
  <c r="AE27" i="4" s="1"/>
  <c r="H31" i="3"/>
  <c r="H32" i="3" s="1"/>
  <c r="I25" i="3"/>
  <c r="AF5" i="4"/>
  <c r="AE10" i="4"/>
  <c r="AE11" i="4" s="1"/>
  <c r="I16" i="3"/>
  <c r="I17" i="3" s="1"/>
  <c r="H24" i="2"/>
  <c r="H30" i="2"/>
  <c r="AF51" i="4"/>
  <c r="AF52" i="4" s="1"/>
  <c r="AF54" i="4" s="1"/>
  <c r="AF42" i="4"/>
  <c r="AF43" i="4" s="1"/>
  <c r="AF45" i="4" s="1"/>
  <c r="AE37" i="4"/>
  <c r="AE38" i="4" s="1"/>
  <c r="AF32" i="4"/>
  <c r="AE15" i="4"/>
  <c r="AE16" i="4" s="1"/>
  <c r="AE18" i="4" s="1"/>
  <c r="I8" i="2"/>
  <c r="I9" i="2" s="1"/>
  <c r="H38" i="3"/>
  <c r="AG41" i="4" l="1"/>
  <c r="AF46" i="4"/>
  <c r="AF47" i="4" s="1"/>
  <c r="AF14" i="4"/>
  <c r="AE19" i="4"/>
  <c r="AE20" i="4" s="1"/>
  <c r="AE28" i="4"/>
  <c r="AE29" i="4" s="1"/>
  <c r="AF23" i="4"/>
  <c r="H31" i="2"/>
  <c r="H32" i="2" s="1"/>
  <c r="AF6" i="4"/>
  <c r="AF7" i="4" s="1"/>
  <c r="AF9" i="4" s="1"/>
  <c r="AF33" i="4"/>
  <c r="AF34" i="4" s="1"/>
  <c r="AF36" i="4" s="1"/>
  <c r="H39" i="3"/>
  <c r="H40" i="3" s="1"/>
  <c r="I26" i="3"/>
  <c r="I27" i="3" s="1"/>
  <c r="AG50" i="4"/>
  <c r="AF55" i="4"/>
  <c r="AF56" i="4" s="1"/>
  <c r="AF60" i="4"/>
  <c r="AF61" i="4" s="1"/>
  <c r="AF63" i="4" s="1"/>
  <c r="AG59" i="4" l="1"/>
  <c r="AF64" i="4"/>
  <c r="AF65" i="4" s="1"/>
  <c r="AG5" i="4"/>
  <c r="AF10" i="4"/>
  <c r="AF11" i="4" s="1"/>
  <c r="AG32" i="4"/>
  <c r="AF37" i="4"/>
  <c r="AF38" i="4" s="1"/>
  <c r="H40" i="2"/>
  <c r="AG42" i="4"/>
  <c r="AG43" i="4" s="1"/>
  <c r="AG45" i="4" s="1"/>
  <c r="H41" i="3"/>
  <c r="H42" i="3" s="1"/>
  <c r="I35" i="3"/>
  <c r="H33" i="2"/>
  <c r="H34" i="2" s="1"/>
  <c r="I27" i="2"/>
  <c r="AF24" i="4"/>
  <c r="AF25" i="4" s="1"/>
  <c r="AF27" i="4" s="1"/>
  <c r="AG51" i="4"/>
  <c r="AG52" i="4" s="1"/>
  <c r="AG54" i="4" s="1"/>
  <c r="H48" i="3"/>
  <c r="AF15" i="4"/>
  <c r="AF16" i="4" s="1"/>
  <c r="AF18" i="4" s="1"/>
  <c r="AH41" i="4" l="1"/>
  <c r="AG46" i="4"/>
  <c r="AG47" i="4" s="1"/>
  <c r="AF28" i="4"/>
  <c r="AF29" i="4" s="1"/>
  <c r="AG23" i="4"/>
  <c r="AH50" i="4"/>
  <c r="AG55" i="4"/>
  <c r="AG56" i="4" s="1"/>
  <c r="I36" i="3"/>
  <c r="I37" i="3" s="1"/>
  <c r="H41" i="2"/>
  <c r="H42" i="2" s="1"/>
  <c r="AG33" i="4"/>
  <c r="AG34" i="4" s="1"/>
  <c r="AG36" i="4" s="1"/>
  <c r="I28" i="2"/>
  <c r="I29" i="2" s="1"/>
  <c r="AG6" i="4"/>
  <c r="AG7" i="4" s="1"/>
  <c r="AG9" i="4" s="1"/>
  <c r="H49" i="3"/>
  <c r="H50" i="3" s="1"/>
  <c r="AG14" i="4"/>
  <c r="AF19" i="4"/>
  <c r="AF20" i="4" s="1"/>
  <c r="AG60" i="4"/>
  <c r="AG61" i="4" s="1"/>
  <c r="AG63" i="4" s="1"/>
  <c r="H58" i="3" l="1"/>
  <c r="H59" i="3" s="1"/>
  <c r="H60" i="3" s="1"/>
  <c r="H50" i="2"/>
  <c r="H51" i="2" s="1"/>
  <c r="H52" i="2" s="1"/>
  <c r="AG64" i="4"/>
  <c r="AG65" i="4" s="1"/>
  <c r="AH59" i="4"/>
  <c r="AG10" i="4"/>
  <c r="AG11" i="4" s="1"/>
  <c r="AH5" i="4"/>
  <c r="AG15" i="4"/>
  <c r="AG16" i="4" s="1"/>
  <c r="AG18" i="4" s="1"/>
  <c r="H43" i="2"/>
  <c r="H44" i="2" s="1"/>
  <c r="I37" i="2"/>
  <c r="AG24" i="4"/>
  <c r="AG25" i="4" s="1"/>
  <c r="AG27" i="4" s="1"/>
  <c r="AG37" i="4"/>
  <c r="AG38" i="4" s="1"/>
  <c r="AH32" i="4"/>
  <c r="AH51" i="4"/>
  <c r="AH52" i="4" s="1"/>
  <c r="AH54" i="4" s="1"/>
  <c r="H51" i="3"/>
  <c r="H52" i="3" s="1"/>
  <c r="I45" i="3"/>
  <c r="AH42" i="4"/>
  <c r="AH43" i="4" s="1"/>
  <c r="AH45" i="4" s="1"/>
  <c r="H68" i="3" l="1"/>
  <c r="H69" i="3" s="1"/>
  <c r="H70" i="3" s="1"/>
  <c r="I65" i="3" s="1"/>
  <c r="AH55" i="4"/>
  <c r="AH56" i="4" s="1"/>
  <c r="AI50" i="4"/>
  <c r="AG19" i="4"/>
  <c r="AG20" i="4" s="1"/>
  <c r="AH14" i="4"/>
  <c r="AI41" i="4"/>
  <c r="AH46" i="4"/>
  <c r="AH47" i="4" s="1"/>
  <c r="H61" i="3"/>
  <c r="H62" i="3" s="1"/>
  <c r="I55" i="3"/>
  <c r="H60" i="2"/>
  <c r="AH33" i="4"/>
  <c r="AH34" i="4" s="1"/>
  <c r="AH36" i="4" s="1"/>
  <c r="AG28" i="4"/>
  <c r="AG29" i="4" s="1"/>
  <c r="AH23" i="4"/>
  <c r="AH6" i="4"/>
  <c r="AH7" i="4" s="1"/>
  <c r="AH9" i="4" s="1"/>
  <c r="H53" i="2"/>
  <c r="H54" i="2" s="1"/>
  <c r="I47" i="2"/>
  <c r="AH60" i="4"/>
  <c r="AH61" i="4" s="1"/>
  <c r="AH63" i="4" s="1"/>
  <c r="I46" i="3"/>
  <c r="I47" i="3" s="1"/>
  <c r="I38" i="2"/>
  <c r="I39" i="2" s="1"/>
  <c r="H71" i="3" l="1"/>
  <c r="H72" i="3" s="1"/>
  <c r="AH10" i="4"/>
  <c r="AH11" i="4" s="1"/>
  <c r="AI5" i="4"/>
  <c r="AH64" i="4"/>
  <c r="AH65" i="4" s="1"/>
  <c r="AI59" i="4"/>
  <c r="AH15" i="4"/>
  <c r="AH16" i="4" s="1"/>
  <c r="AH18" i="4" s="1"/>
  <c r="AI51" i="4"/>
  <c r="AI52" i="4" s="1"/>
  <c r="AI54" i="4" s="1"/>
  <c r="I48" i="2"/>
  <c r="I49" i="2" s="1"/>
  <c r="AH37" i="4"/>
  <c r="AH38" i="4" s="1"/>
  <c r="AI32" i="4"/>
  <c r="I56" i="3"/>
  <c r="I57" i="3" s="1"/>
  <c r="AH24" i="4"/>
  <c r="AH25" i="4" s="1"/>
  <c r="AH27" i="4" s="1"/>
  <c r="I66" i="3"/>
  <c r="I67" i="3" s="1"/>
  <c r="I8" i="3"/>
  <c r="H61" i="2"/>
  <c r="H62" i="2" s="1"/>
  <c r="AI42" i="4"/>
  <c r="AI43" i="4" s="1"/>
  <c r="AI45" i="4" s="1"/>
  <c r="AJ41" i="4" l="1"/>
  <c r="AI46" i="4"/>
  <c r="AI47" i="4" s="1"/>
  <c r="AH28" i="4"/>
  <c r="AH29" i="4" s="1"/>
  <c r="AI23" i="4"/>
  <c r="AJ50" i="4"/>
  <c r="AI55" i="4"/>
  <c r="AI56" i="4" s="1"/>
  <c r="AH19" i="4"/>
  <c r="AH20" i="4" s="1"/>
  <c r="AI14" i="4"/>
  <c r="I9" i="3"/>
  <c r="I10" i="3" s="1"/>
  <c r="AI60" i="4"/>
  <c r="AI61" i="4" s="1"/>
  <c r="AI63" i="4" s="1"/>
  <c r="H63" i="2"/>
  <c r="H64" i="2" s="1"/>
  <c r="I57" i="2"/>
  <c r="H70" i="2"/>
  <c r="H71" i="2" s="1"/>
  <c r="H72" i="2" s="1"/>
  <c r="AI33" i="4"/>
  <c r="AI34" i="4" s="1"/>
  <c r="AI36" i="4" s="1"/>
  <c r="AI6" i="4"/>
  <c r="AI7" i="4" s="1"/>
  <c r="AI9" i="4" s="1"/>
  <c r="I18" i="3" l="1"/>
  <c r="I19" i="3" s="1"/>
  <c r="I20" i="3" s="1"/>
  <c r="AI10" i="4"/>
  <c r="AI11" i="4" s="1"/>
  <c r="AJ5" i="4"/>
  <c r="I58" i="2"/>
  <c r="I59" i="2" s="1"/>
  <c r="AI15" i="4"/>
  <c r="AI16" i="4" s="1"/>
  <c r="AI18" i="4" s="1"/>
  <c r="AJ32" i="4"/>
  <c r="AI37" i="4"/>
  <c r="AI38" i="4" s="1"/>
  <c r="I11" i="3"/>
  <c r="I12" i="3" s="1"/>
  <c r="J5" i="3"/>
  <c r="AI24" i="4"/>
  <c r="AI25" i="4" s="1"/>
  <c r="AI27" i="4" s="1"/>
  <c r="AJ59" i="4"/>
  <c r="AI64" i="4"/>
  <c r="AI65" i="4" s="1"/>
  <c r="H73" i="2"/>
  <c r="H74" i="2" s="1"/>
  <c r="I67" i="2"/>
  <c r="AJ51" i="4"/>
  <c r="AJ52" i="4" s="1"/>
  <c r="AJ54" i="4" s="1"/>
  <c r="AJ42" i="4"/>
  <c r="AJ43" i="4" s="1"/>
  <c r="AJ45" i="4" s="1"/>
  <c r="I28" i="3" l="1"/>
  <c r="I29" i="3" s="1"/>
  <c r="I30" i="3" s="1"/>
  <c r="AJ14" i="4"/>
  <c r="AI19" i="4"/>
  <c r="AI20" i="4" s="1"/>
  <c r="AI28" i="4"/>
  <c r="AI29" i="4" s="1"/>
  <c r="AJ23" i="4"/>
  <c r="AJ46" i="4"/>
  <c r="AJ47" i="4" s="1"/>
  <c r="AK41" i="4"/>
  <c r="AJ60" i="4"/>
  <c r="AJ61" i="4" s="1"/>
  <c r="AJ63" i="4" s="1"/>
  <c r="I21" i="3"/>
  <c r="I22" i="3" s="1"/>
  <c r="J15" i="3"/>
  <c r="J6" i="3"/>
  <c r="J7" i="3" s="1"/>
  <c r="AJ6" i="4"/>
  <c r="AJ7" i="4" s="1"/>
  <c r="AJ9" i="4" s="1"/>
  <c r="I10" i="2"/>
  <c r="I68" i="2"/>
  <c r="I69" i="2" s="1"/>
  <c r="AJ55" i="4"/>
  <c r="AJ56" i="4" s="1"/>
  <c r="AK50" i="4"/>
  <c r="AJ33" i="4"/>
  <c r="AJ34" i="4" s="1"/>
  <c r="AJ36" i="4" s="1"/>
  <c r="AJ64" i="4" l="1"/>
  <c r="AJ65" i="4" s="1"/>
  <c r="AK59" i="4"/>
  <c r="AK32" i="4"/>
  <c r="AJ37" i="4"/>
  <c r="AJ38" i="4" s="1"/>
  <c r="AJ10" i="4"/>
  <c r="AJ11" i="4" s="1"/>
  <c r="AK5" i="4"/>
  <c r="AK42" i="4"/>
  <c r="AK43" i="4" s="1"/>
  <c r="AK45" i="4" s="1"/>
  <c r="AJ15" i="4"/>
  <c r="AJ16" i="4" s="1"/>
  <c r="AJ18" i="4" s="1"/>
  <c r="I31" i="3"/>
  <c r="I32" i="3" s="1"/>
  <c r="J25" i="3"/>
  <c r="AK51" i="4"/>
  <c r="AK52" i="4" s="1"/>
  <c r="AK54" i="4" s="1"/>
  <c r="I11" i="2"/>
  <c r="I12" i="2" s="1"/>
  <c r="J16" i="3"/>
  <c r="J17" i="3" s="1"/>
  <c r="I38" i="3"/>
  <c r="AJ24" i="4"/>
  <c r="AJ25" i="4" s="1"/>
  <c r="AJ27" i="4" s="1"/>
  <c r="AK23" i="4" l="1"/>
  <c r="AJ28" i="4"/>
  <c r="AJ29" i="4" s="1"/>
  <c r="AL41" i="4"/>
  <c r="AK46" i="4"/>
  <c r="AK47" i="4" s="1"/>
  <c r="AJ19" i="4"/>
  <c r="AJ20" i="4" s="1"/>
  <c r="AK14" i="4"/>
  <c r="AK33" i="4"/>
  <c r="AK34" i="4" s="1"/>
  <c r="AK36" i="4" s="1"/>
  <c r="AK6" i="4"/>
  <c r="AK7" i="4" s="1"/>
  <c r="AK9" i="4" s="1"/>
  <c r="I20" i="2"/>
  <c r="I21" i="2" s="1"/>
  <c r="I22" i="2" s="1"/>
  <c r="J26" i="3"/>
  <c r="J27" i="3" s="1"/>
  <c r="AK60" i="4"/>
  <c r="AK61" i="4" s="1"/>
  <c r="AK63" i="4" s="1"/>
  <c r="AK55" i="4"/>
  <c r="AK56" i="4" s="1"/>
  <c r="AL50" i="4"/>
  <c r="I39" i="3"/>
  <c r="I40" i="3" s="1"/>
  <c r="I13" i="2"/>
  <c r="I14" i="2" s="1"/>
  <c r="J7" i="2"/>
  <c r="I48" i="3" l="1"/>
  <c r="I49" i="3" s="1"/>
  <c r="I50" i="3" s="1"/>
  <c r="AK10" i="4"/>
  <c r="AK11" i="4" s="1"/>
  <c r="AL5" i="4"/>
  <c r="J8" i="2"/>
  <c r="J9" i="2" s="1"/>
  <c r="AK37" i="4"/>
  <c r="AK38" i="4" s="1"/>
  <c r="AL32" i="4"/>
  <c r="AK15" i="4"/>
  <c r="AK16" i="4" s="1"/>
  <c r="AK18" i="4" s="1"/>
  <c r="AL42" i="4"/>
  <c r="AL43" i="4" s="1"/>
  <c r="AL45" i="4" s="1"/>
  <c r="AL51" i="4"/>
  <c r="AL52" i="4" s="1"/>
  <c r="AL54" i="4" s="1"/>
  <c r="AK64" i="4"/>
  <c r="AK65" i="4" s="1"/>
  <c r="AL59" i="4"/>
  <c r="I23" i="2"/>
  <c r="J17" i="2"/>
  <c r="I41" i="3"/>
  <c r="I42" i="3" s="1"/>
  <c r="J35" i="3"/>
  <c r="AK24" i="4"/>
  <c r="AK25" i="4" s="1"/>
  <c r="AK27" i="4" s="1"/>
  <c r="AM50" i="4" l="1"/>
  <c r="AL55" i="4"/>
  <c r="AL56" i="4" s="1"/>
  <c r="AM41" i="4"/>
  <c r="AL46" i="4"/>
  <c r="AL47" i="4" s="1"/>
  <c r="AL14" i="4"/>
  <c r="AK19" i="4"/>
  <c r="AK20" i="4" s="1"/>
  <c r="I51" i="3"/>
  <c r="I52" i="3" s="1"/>
  <c r="J45" i="3"/>
  <c r="J18" i="2"/>
  <c r="J19" i="2" s="1"/>
  <c r="J36" i="3"/>
  <c r="J37" i="3" s="1"/>
  <c r="I30" i="2"/>
  <c r="I24" i="2"/>
  <c r="AL60" i="4"/>
  <c r="AL61" i="4" s="1"/>
  <c r="AL63" i="4" s="1"/>
  <c r="AK28" i="4"/>
  <c r="AK29" i="4" s="1"/>
  <c r="AL23" i="4"/>
  <c r="I58" i="3"/>
  <c r="AL33" i="4"/>
  <c r="AL34" i="4" s="1"/>
  <c r="AL36" i="4" s="1"/>
  <c r="AL6" i="4"/>
  <c r="AL7" i="4" s="1"/>
  <c r="AL9" i="4" s="1"/>
  <c r="AM32" i="4" l="1"/>
  <c r="AL37" i="4"/>
  <c r="AL38" i="4" s="1"/>
  <c r="AM5" i="4"/>
  <c r="AL10" i="4"/>
  <c r="AL11" i="4" s="1"/>
  <c r="I59" i="3"/>
  <c r="I60" i="3" s="1"/>
  <c r="J46" i="3"/>
  <c r="J47" i="3" s="1"/>
  <c r="AM59" i="4"/>
  <c r="AL64" i="4"/>
  <c r="AL65" i="4" s="1"/>
  <c r="AL15" i="4"/>
  <c r="AL16" i="4" s="1"/>
  <c r="AL18" i="4" s="1"/>
  <c r="AL24" i="4"/>
  <c r="AL25" i="4" s="1"/>
  <c r="AL27" i="4" s="1"/>
  <c r="I31" i="2"/>
  <c r="I32" i="2" s="1"/>
  <c r="AM42" i="4"/>
  <c r="AM43" i="4" s="1"/>
  <c r="AM45" i="4" s="1"/>
  <c r="AM51" i="4"/>
  <c r="AM52" i="4" s="1"/>
  <c r="AM54" i="4" s="1"/>
  <c r="AM23" i="4" l="1"/>
  <c r="AL28" i="4"/>
  <c r="AL29" i="4" s="1"/>
  <c r="AN50" i="4"/>
  <c r="AM55" i="4"/>
  <c r="AM56" i="4" s="1"/>
  <c r="AN41" i="4"/>
  <c r="AM46" i="4"/>
  <c r="AM47" i="4" s="1"/>
  <c r="I33" i="2"/>
  <c r="I34" i="2" s="1"/>
  <c r="J27" i="2"/>
  <c r="I61" i="3"/>
  <c r="I62" i="3" s="1"/>
  <c r="J55" i="3"/>
  <c r="AL19" i="4"/>
  <c r="AL20" i="4" s="1"/>
  <c r="AM14" i="4"/>
  <c r="AM60" i="4"/>
  <c r="AM61" i="4" s="1"/>
  <c r="AM63" i="4" s="1"/>
  <c r="I68" i="3"/>
  <c r="I69" i="3" s="1"/>
  <c r="I70" i="3" s="1"/>
  <c r="I40" i="2"/>
  <c r="AM6" i="4"/>
  <c r="AM7" i="4" s="1"/>
  <c r="AM9" i="4" s="1"/>
  <c r="AM33" i="4"/>
  <c r="AM34" i="4" s="1"/>
  <c r="AM36" i="4" s="1"/>
  <c r="AN32" i="4" l="1"/>
  <c r="AM37" i="4"/>
  <c r="AM38" i="4" s="1"/>
  <c r="AN5" i="4"/>
  <c r="AM10" i="4"/>
  <c r="AM11" i="4" s="1"/>
  <c r="AM64" i="4"/>
  <c r="AM65" i="4" s="1"/>
  <c r="AN59" i="4"/>
  <c r="AM15" i="4"/>
  <c r="AM16" i="4" s="1"/>
  <c r="AM18" i="4" s="1"/>
  <c r="J28" i="2"/>
  <c r="J29" i="2" s="1"/>
  <c r="I41" i="2"/>
  <c r="I42" i="2" s="1"/>
  <c r="AN42" i="4"/>
  <c r="AN43" i="4" s="1"/>
  <c r="AN45" i="4" s="1"/>
  <c r="I71" i="3"/>
  <c r="I72" i="3" s="1"/>
  <c r="J65" i="3"/>
  <c r="AN51" i="4"/>
  <c r="AN52" i="4" s="1"/>
  <c r="AN54" i="4" s="1"/>
  <c r="J56" i="3"/>
  <c r="J57" i="3" s="1"/>
  <c r="AM24" i="4"/>
  <c r="AM25" i="4" s="1"/>
  <c r="AM27" i="4" s="1"/>
  <c r="AO50" i="4" l="1"/>
  <c r="AN55" i="4"/>
  <c r="AN56" i="4" s="1"/>
  <c r="AN14" i="4"/>
  <c r="AM19" i="4"/>
  <c r="AM20" i="4" s="1"/>
  <c r="AN23" i="4"/>
  <c r="AM28" i="4"/>
  <c r="AM29" i="4" s="1"/>
  <c r="I43" i="2"/>
  <c r="I44" i="2" s="1"/>
  <c r="J37" i="2"/>
  <c r="AN6" i="4"/>
  <c r="AN7" i="4" s="1"/>
  <c r="AN9" i="4" s="1"/>
  <c r="I50" i="2"/>
  <c r="AN60" i="4"/>
  <c r="AN61" i="4" s="1"/>
  <c r="AN63" i="4" s="1"/>
  <c r="AN46" i="4"/>
  <c r="AN47" i="4" s="1"/>
  <c r="AO41" i="4"/>
  <c r="J8" i="3"/>
  <c r="J66" i="3"/>
  <c r="J67" i="3" s="1"/>
  <c r="AN33" i="4"/>
  <c r="AN34" i="4" s="1"/>
  <c r="AN36" i="4" s="1"/>
  <c r="AN37" i="4" l="1"/>
  <c r="AN38" i="4" s="1"/>
  <c r="AO32" i="4"/>
  <c r="AN64" i="4"/>
  <c r="AN65" i="4" s="1"/>
  <c r="AO59" i="4"/>
  <c r="AO42" i="4"/>
  <c r="AO43" i="4" s="1"/>
  <c r="AO45" i="4" s="1"/>
  <c r="AN10" i="4"/>
  <c r="AN11" i="4" s="1"/>
  <c r="AO5" i="4"/>
  <c r="J38" i="2"/>
  <c r="J39" i="2" s="1"/>
  <c r="J9" i="3"/>
  <c r="J10" i="3" s="1"/>
  <c r="I51" i="2"/>
  <c r="I52" i="2" s="1"/>
  <c r="AN15" i="4"/>
  <c r="AN16" i="4" s="1"/>
  <c r="AN18" i="4" s="1"/>
  <c r="AN24" i="4"/>
  <c r="AN25" i="4" s="1"/>
  <c r="AN27" i="4" s="1"/>
  <c r="AO51" i="4"/>
  <c r="AO52" i="4" s="1"/>
  <c r="AO54" i="4" s="1"/>
  <c r="AN28" i="4" l="1"/>
  <c r="AN29" i="4" s="1"/>
  <c r="AO23" i="4"/>
  <c r="J11" i="3"/>
  <c r="J12" i="3" s="1"/>
  <c r="K5" i="3"/>
  <c r="I53" i="2"/>
  <c r="I54" i="2" s="1"/>
  <c r="J47" i="2"/>
  <c r="AO46" i="4"/>
  <c r="AO47" i="4" s="1"/>
  <c r="AP41" i="4"/>
  <c r="I60" i="2"/>
  <c r="AO33" i="4"/>
  <c r="AO34" i="4" s="1"/>
  <c r="AO36" i="4" s="1"/>
  <c r="AO14" i="4"/>
  <c r="AN19" i="4"/>
  <c r="AN20" i="4" s="1"/>
  <c r="AP50" i="4"/>
  <c r="AO55" i="4"/>
  <c r="AO56" i="4" s="1"/>
  <c r="J18" i="3"/>
  <c r="AO6" i="4"/>
  <c r="AO7" i="4" s="1"/>
  <c r="AO9" i="4" s="1"/>
  <c r="AO60" i="4"/>
  <c r="AO61" i="4" s="1"/>
  <c r="AO63" i="4" s="1"/>
  <c r="AP59" i="4" l="1"/>
  <c r="AO64" i="4"/>
  <c r="AO65" i="4" s="1"/>
  <c r="J48" i="2"/>
  <c r="J49" i="2" s="1"/>
  <c r="AO10" i="4"/>
  <c r="AO11" i="4" s="1"/>
  <c r="AP5" i="4"/>
  <c r="AP51" i="4"/>
  <c r="AP52" i="4" s="1"/>
  <c r="AP54" i="4" s="1"/>
  <c r="AP42" i="4"/>
  <c r="AP43" i="4" s="1"/>
  <c r="AP45" i="4" s="1"/>
  <c r="K6" i="3"/>
  <c r="K7" i="3" s="1"/>
  <c r="AO24" i="4"/>
  <c r="AO25" i="4" s="1"/>
  <c r="AO27" i="4" s="1"/>
  <c r="AP32" i="4"/>
  <c r="AO37" i="4"/>
  <c r="AO38" i="4" s="1"/>
  <c r="J19" i="3"/>
  <c r="J20" i="3" s="1"/>
  <c r="AO15" i="4"/>
  <c r="AO16" i="4" s="1"/>
  <c r="AO18" i="4" s="1"/>
  <c r="I61" i="2"/>
  <c r="I62" i="2" s="1"/>
  <c r="I70" i="2" l="1"/>
  <c r="I71" i="2" s="1"/>
  <c r="I72" i="2" s="1"/>
  <c r="J67" i="2" s="1"/>
  <c r="AO19" i="4"/>
  <c r="AO20" i="4" s="1"/>
  <c r="AP14" i="4"/>
  <c r="J21" i="3"/>
  <c r="J22" i="3" s="1"/>
  <c r="K15" i="3"/>
  <c r="AP46" i="4"/>
  <c r="AP47" i="4" s="1"/>
  <c r="AQ41" i="4"/>
  <c r="AO28" i="4"/>
  <c r="AO29" i="4" s="1"/>
  <c r="AP23" i="4"/>
  <c r="AQ50" i="4"/>
  <c r="AP55" i="4"/>
  <c r="AP56" i="4" s="1"/>
  <c r="AP6" i="4"/>
  <c r="AP7" i="4" s="1"/>
  <c r="AP9" i="4" s="1"/>
  <c r="I63" i="2"/>
  <c r="I64" i="2" s="1"/>
  <c r="J57" i="2"/>
  <c r="J28" i="3"/>
  <c r="AP33" i="4"/>
  <c r="AP34" i="4" s="1"/>
  <c r="AP36" i="4" s="1"/>
  <c r="AP60" i="4"/>
  <c r="AP61" i="4" s="1"/>
  <c r="AP63" i="4" s="1"/>
  <c r="I73" i="2" l="1"/>
  <c r="I74" i="2" s="1"/>
  <c r="AP10" i="4"/>
  <c r="AP11" i="4" s="1"/>
  <c r="AQ5" i="4"/>
  <c r="AQ42" i="4"/>
  <c r="AQ43" i="4" s="1"/>
  <c r="AQ45" i="4" s="1"/>
  <c r="AP37" i="4"/>
  <c r="AP38" i="4" s="1"/>
  <c r="AQ32" i="4"/>
  <c r="AQ51" i="4"/>
  <c r="AQ52" i="4" s="1"/>
  <c r="AQ54" i="4" s="1"/>
  <c r="AP15" i="4"/>
  <c r="AP16" i="4" s="1"/>
  <c r="AP18" i="4" s="1"/>
  <c r="AQ59" i="4"/>
  <c r="AP64" i="4"/>
  <c r="AP65" i="4" s="1"/>
  <c r="J58" i="2"/>
  <c r="J59" i="2" s="1"/>
  <c r="K16" i="3"/>
  <c r="K17" i="3" s="1"/>
  <c r="J68" i="2"/>
  <c r="J69" i="2" s="1"/>
  <c r="J10" i="2"/>
  <c r="J29" i="3"/>
  <c r="J30" i="3" s="1"/>
  <c r="AP24" i="4"/>
  <c r="AP25" i="4" s="1"/>
  <c r="AP27" i="4" s="1"/>
  <c r="J31" i="3" l="1"/>
  <c r="J32" i="3" s="1"/>
  <c r="K25" i="3"/>
  <c r="AR50" i="4"/>
  <c r="AQ55" i="4"/>
  <c r="AQ56" i="4" s="1"/>
  <c r="AR41" i="4"/>
  <c r="AQ46" i="4"/>
  <c r="AQ47" i="4" s="1"/>
  <c r="AP28" i="4"/>
  <c r="AP29" i="4" s="1"/>
  <c r="AQ23" i="4"/>
  <c r="AQ60" i="4"/>
  <c r="AQ61" i="4" s="1"/>
  <c r="AQ63" i="4" s="1"/>
  <c r="AQ33" i="4"/>
  <c r="AQ34" i="4" s="1"/>
  <c r="AQ36" i="4" s="1"/>
  <c r="AQ6" i="4"/>
  <c r="AQ7" i="4" s="1"/>
  <c r="AQ9" i="4" s="1"/>
  <c r="J11" i="2"/>
  <c r="J12" i="2" s="1"/>
  <c r="AP19" i="4"/>
  <c r="AP20" i="4" s="1"/>
  <c r="AQ14" i="4"/>
  <c r="J38" i="3"/>
  <c r="J20" i="2" l="1"/>
  <c r="J21" i="2" s="1"/>
  <c r="J22" i="2" s="1"/>
  <c r="K17" i="2" s="1"/>
  <c r="AR5" i="4"/>
  <c r="AQ10" i="4"/>
  <c r="AQ11" i="4" s="1"/>
  <c r="AR59" i="4"/>
  <c r="AQ64" i="4"/>
  <c r="AQ65" i="4" s="1"/>
  <c r="AR32" i="4"/>
  <c r="AQ37" i="4"/>
  <c r="AQ38" i="4" s="1"/>
  <c r="J39" i="3"/>
  <c r="J40" i="3" s="1"/>
  <c r="K26" i="3"/>
  <c r="K27" i="3" s="1"/>
  <c r="AR51" i="4"/>
  <c r="AR52" i="4" s="1"/>
  <c r="AR54" i="4" s="1"/>
  <c r="AQ24" i="4"/>
  <c r="AQ25" i="4" s="1"/>
  <c r="AQ27" i="4" s="1"/>
  <c r="AQ15" i="4"/>
  <c r="AQ16" i="4" s="1"/>
  <c r="AQ18" i="4" s="1"/>
  <c r="J13" i="2"/>
  <c r="J14" i="2" s="1"/>
  <c r="K7" i="2"/>
  <c r="AR42" i="4"/>
  <c r="AR43" i="4" s="1"/>
  <c r="AR45" i="4" s="1"/>
  <c r="J23" i="2" l="1"/>
  <c r="J24" i="2" s="1"/>
  <c r="J48" i="3"/>
  <c r="J49" i="3" s="1"/>
  <c r="J50" i="3" s="1"/>
  <c r="AQ19" i="4"/>
  <c r="AQ20" i="4" s="1"/>
  <c r="AR14" i="4"/>
  <c r="AR23" i="4"/>
  <c r="AQ28" i="4"/>
  <c r="AQ29" i="4" s="1"/>
  <c r="K8" i="2"/>
  <c r="K9" i="2" s="1"/>
  <c r="K18" i="2"/>
  <c r="K19" i="2" s="1"/>
  <c r="AR55" i="4"/>
  <c r="AR56" i="4" s="1"/>
  <c r="AS50" i="4"/>
  <c r="J41" i="3"/>
  <c r="J42" i="3" s="1"/>
  <c r="K35" i="3"/>
  <c r="AR60" i="4"/>
  <c r="AR61" i="4" s="1"/>
  <c r="AR63" i="4" s="1"/>
  <c r="AS41" i="4"/>
  <c r="AR46" i="4"/>
  <c r="AR47" i="4" s="1"/>
  <c r="AR33" i="4"/>
  <c r="AR34" i="4" s="1"/>
  <c r="AR36" i="4" s="1"/>
  <c r="AR6" i="4"/>
  <c r="AR7" i="4" s="1"/>
  <c r="AR9" i="4" s="1"/>
  <c r="J30" i="2" l="1"/>
  <c r="J31" i="2" s="1"/>
  <c r="J32" i="2" s="1"/>
  <c r="AR10" i="4"/>
  <c r="AR11" i="4" s="1"/>
  <c r="AS5" i="4"/>
  <c r="K36" i="3"/>
  <c r="K37" i="3" s="1"/>
  <c r="AR24" i="4"/>
  <c r="AR25" i="4" s="1"/>
  <c r="AR27" i="4" s="1"/>
  <c r="AS42" i="4"/>
  <c r="AS43" i="4" s="1"/>
  <c r="AS45" i="4" s="1"/>
  <c r="AS51" i="4"/>
  <c r="AS52" i="4" s="1"/>
  <c r="AS54" i="4" s="1"/>
  <c r="AR15" i="4"/>
  <c r="AR16" i="4" s="1"/>
  <c r="AR18" i="4" s="1"/>
  <c r="AS32" i="4"/>
  <c r="AR37" i="4"/>
  <c r="AR38" i="4" s="1"/>
  <c r="AR64" i="4"/>
  <c r="AR65" i="4" s="1"/>
  <c r="AS59" i="4"/>
  <c r="J51" i="3"/>
  <c r="J52" i="3" s="1"/>
  <c r="K45" i="3"/>
  <c r="J58" i="3"/>
  <c r="AS23" i="4" l="1"/>
  <c r="AR28" i="4"/>
  <c r="AR29" i="4" s="1"/>
  <c r="AS55" i="4"/>
  <c r="AS56" i="4" s="1"/>
  <c r="AT50" i="4"/>
  <c r="J33" i="2"/>
  <c r="J34" i="2" s="1"/>
  <c r="K27" i="2"/>
  <c r="AS33" i="4"/>
  <c r="AS34" i="4" s="1"/>
  <c r="AS36" i="4" s="1"/>
  <c r="AT41" i="4"/>
  <c r="AS46" i="4"/>
  <c r="AS47" i="4" s="1"/>
  <c r="AS6" i="4"/>
  <c r="AS7" i="4" s="1"/>
  <c r="AS9" i="4" s="1"/>
  <c r="K46" i="3"/>
  <c r="K47" i="3" s="1"/>
  <c r="AS14" i="4"/>
  <c r="AR19" i="4"/>
  <c r="AR20" i="4" s="1"/>
  <c r="J59" i="3"/>
  <c r="J60" i="3" s="1"/>
  <c r="AS60" i="4"/>
  <c r="AS61" i="4" s="1"/>
  <c r="AS63" i="4" s="1"/>
  <c r="J40" i="2"/>
  <c r="J68" i="3" l="1"/>
  <c r="J69" i="3" s="1"/>
  <c r="J70" i="3" s="1"/>
  <c r="J71" i="3" s="1"/>
  <c r="J72" i="3" s="1"/>
  <c r="AT32" i="4"/>
  <c r="AS37" i="4"/>
  <c r="AS38" i="4" s="1"/>
  <c r="AT5" i="4"/>
  <c r="AS10" i="4"/>
  <c r="AS11" i="4" s="1"/>
  <c r="J61" i="3"/>
  <c r="J62" i="3" s="1"/>
  <c r="K55" i="3"/>
  <c r="AS15" i="4"/>
  <c r="AS16" i="4" s="1"/>
  <c r="AS18" i="4" s="1"/>
  <c r="AT51" i="4"/>
  <c r="AT52" i="4" s="1"/>
  <c r="AT54" i="4" s="1"/>
  <c r="AS24" i="4"/>
  <c r="AS25" i="4" s="1"/>
  <c r="AS27" i="4" s="1"/>
  <c r="J41" i="2"/>
  <c r="J42" i="2" s="1"/>
  <c r="AS64" i="4"/>
  <c r="AS65" i="4" s="1"/>
  <c r="AT59" i="4"/>
  <c r="AT42" i="4"/>
  <c r="AT43" i="4" s="1"/>
  <c r="AT45" i="4" s="1"/>
  <c r="K28" i="2"/>
  <c r="K29" i="2" s="1"/>
  <c r="K65" i="3" l="1"/>
  <c r="K8" i="3" s="1"/>
  <c r="J50" i="2"/>
  <c r="J51" i="2" s="1"/>
  <c r="J52" i="2" s="1"/>
  <c r="AT23" i="4"/>
  <c r="AS28" i="4"/>
  <c r="AS29" i="4" s="1"/>
  <c r="AU41" i="4"/>
  <c r="AT46" i="4"/>
  <c r="AT47" i="4" s="1"/>
  <c r="K56" i="3"/>
  <c r="K57" i="3" s="1"/>
  <c r="AT33" i="4"/>
  <c r="AT34" i="4" s="1"/>
  <c r="AT36" i="4" s="1"/>
  <c r="AS19" i="4"/>
  <c r="AS20" i="4" s="1"/>
  <c r="AT14" i="4"/>
  <c r="AT60" i="4"/>
  <c r="AT61" i="4" s="1"/>
  <c r="AT63" i="4" s="1"/>
  <c r="AT55" i="4"/>
  <c r="AT56" i="4" s="1"/>
  <c r="AU50" i="4"/>
  <c r="J43" i="2"/>
  <c r="J44" i="2" s="1"/>
  <c r="K37" i="2"/>
  <c r="AT6" i="4"/>
  <c r="AT7" i="4" s="1"/>
  <c r="AT9" i="4" s="1"/>
  <c r="K66" i="3" l="1"/>
  <c r="K67" i="3" s="1"/>
  <c r="AU59" i="4"/>
  <c r="AT64" i="4"/>
  <c r="AT65" i="4" s="1"/>
  <c r="AU5" i="4"/>
  <c r="AT10" i="4"/>
  <c r="AT11" i="4" s="1"/>
  <c r="AU32" i="4"/>
  <c r="AT37" i="4"/>
  <c r="AT38" i="4" s="1"/>
  <c r="J53" i="2"/>
  <c r="J54" i="2" s="1"/>
  <c r="K47" i="2"/>
  <c r="J60" i="2"/>
  <c r="AT24" i="4"/>
  <c r="AT25" i="4" s="1"/>
  <c r="AT27" i="4" s="1"/>
  <c r="K38" i="2"/>
  <c r="K39" i="2" s="1"/>
  <c r="AU51" i="4"/>
  <c r="AU52" i="4" s="1"/>
  <c r="AU54" i="4" s="1"/>
  <c r="AT15" i="4"/>
  <c r="AT16" i="4" s="1"/>
  <c r="AT18" i="4" s="1"/>
  <c r="K9" i="3"/>
  <c r="K10" i="3" s="1"/>
  <c r="AU42" i="4"/>
  <c r="AU43" i="4" s="1"/>
  <c r="AU45" i="4" s="1"/>
  <c r="AV50" i="4" l="1"/>
  <c r="AU55" i="4"/>
  <c r="AU56" i="4" s="1"/>
  <c r="AT28" i="4"/>
  <c r="AT29" i="4" s="1"/>
  <c r="AU23" i="4"/>
  <c r="K11" i="3"/>
  <c r="K12" i="3" s="1"/>
  <c r="L5" i="3"/>
  <c r="AU33" i="4"/>
  <c r="AU34" i="4" s="1"/>
  <c r="AU36" i="4" s="1"/>
  <c r="AU14" i="4"/>
  <c r="AT19" i="4"/>
  <c r="AT20" i="4" s="1"/>
  <c r="K48" i="2"/>
  <c r="K49" i="2" s="1"/>
  <c r="AU6" i="4"/>
  <c r="AU7" i="4" s="1"/>
  <c r="AU9" i="4" s="1"/>
  <c r="AV41" i="4"/>
  <c r="AU46" i="4"/>
  <c r="AU47" i="4" s="1"/>
  <c r="J61" i="2"/>
  <c r="J62" i="2" s="1"/>
  <c r="K18" i="3"/>
  <c r="AU60" i="4"/>
  <c r="AU61" i="4" s="1"/>
  <c r="AU63" i="4" s="1"/>
  <c r="AU64" i="4" l="1"/>
  <c r="AU65" i="4" s="1"/>
  <c r="AV59" i="4"/>
  <c r="AV32" i="4"/>
  <c r="AU37" i="4"/>
  <c r="AU38" i="4" s="1"/>
  <c r="J63" i="2"/>
  <c r="J64" i="2" s="1"/>
  <c r="K57" i="2"/>
  <c r="AU10" i="4"/>
  <c r="AU11" i="4" s="1"/>
  <c r="AV5" i="4"/>
  <c r="AU15" i="4"/>
  <c r="AU16" i="4" s="1"/>
  <c r="AU18" i="4" s="1"/>
  <c r="AV51" i="4"/>
  <c r="AV52" i="4" s="1"/>
  <c r="AV54" i="4" s="1"/>
  <c r="L6" i="3"/>
  <c r="L7" i="3" s="1"/>
  <c r="AU24" i="4"/>
  <c r="AU25" i="4" s="1"/>
  <c r="AU27" i="4" s="1"/>
  <c r="J70" i="2"/>
  <c r="J71" i="2" s="1"/>
  <c r="J72" i="2" s="1"/>
  <c r="K19" i="3"/>
  <c r="K20" i="3" s="1"/>
  <c r="AV42" i="4"/>
  <c r="AV43" i="4" s="1"/>
  <c r="AV45" i="4" s="1"/>
  <c r="K28" i="3" l="1"/>
  <c r="K29" i="3" s="1"/>
  <c r="K30" i="3" s="1"/>
  <c r="AW50" i="4"/>
  <c r="AV55" i="4"/>
  <c r="AV56" i="4" s="1"/>
  <c r="AU28" i="4"/>
  <c r="AU29" i="4" s="1"/>
  <c r="AV23" i="4"/>
  <c r="AU19" i="4"/>
  <c r="AU20" i="4" s="1"/>
  <c r="AV14" i="4"/>
  <c r="AW41" i="4"/>
  <c r="AV46" i="4"/>
  <c r="AV47" i="4" s="1"/>
  <c r="AV33" i="4"/>
  <c r="AV34" i="4" s="1"/>
  <c r="AV36" i="4" s="1"/>
  <c r="K21" i="3"/>
  <c r="K22" i="3" s="1"/>
  <c r="L15" i="3"/>
  <c r="AV6" i="4"/>
  <c r="AV7" i="4" s="1"/>
  <c r="AV9" i="4" s="1"/>
  <c r="K58" i="2"/>
  <c r="K59" i="2" s="1"/>
  <c r="AV60" i="4"/>
  <c r="AV61" i="4" s="1"/>
  <c r="AV63" i="4" s="1"/>
  <c r="J73" i="2"/>
  <c r="J74" i="2" s="1"/>
  <c r="K67" i="2"/>
  <c r="AV10" i="4" l="1"/>
  <c r="AV11" i="4" s="1"/>
  <c r="AW5" i="4"/>
  <c r="K31" i="3"/>
  <c r="K32" i="3" s="1"/>
  <c r="L25" i="3"/>
  <c r="AW42" i="4"/>
  <c r="AW43" i="4" s="1"/>
  <c r="AW45" i="4" s="1"/>
  <c r="L16" i="3"/>
  <c r="L17" i="3" s="1"/>
  <c r="AW51" i="4"/>
  <c r="AW52" i="4" s="1"/>
  <c r="AW54" i="4" s="1"/>
  <c r="AV64" i="4"/>
  <c r="AV65" i="4" s="1"/>
  <c r="AW59" i="4"/>
  <c r="AV24" i="4"/>
  <c r="AV25" i="4" s="1"/>
  <c r="AV27" i="4" s="1"/>
  <c r="AV37" i="4"/>
  <c r="AV38" i="4" s="1"/>
  <c r="AW32" i="4"/>
  <c r="AV15" i="4"/>
  <c r="AV16" i="4" s="1"/>
  <c r="AV18" i="4" s="1"/>
  <c r="K68" i="2"/>
  <c r="K69" i="2" s="1"/>
  <c r="K10" i="2"/>
  <c r="K38" i="3"/>
  <c r="K39" i="3" l="1"/>
  <c r="K40" i="3" s="1"/>
  <c r="AW14" i="4"/>
  <c r="AV19" i="4"/>
  <c r="AV20" i="4" s="1"/>
  <c r="AW33" i="4"/>
  <c r="AW34" i="4" s="1"/>
  <c r="AW36" i="4" s="1"/>
  <c r="AW55" i="4"/>
  <c r="AW56" i="4" s="1"/>
  <c r="AX50" i="4"/>
  <c r="AW6" i="4"/>
  <c r="AW7" i="4" s="1"/>
  <c r="AW9" i="4" s="1"/>
  <c r="AV28" i="4"/>
  <c r="AV29" i="4" s="1"/>
  <c r="AW23" i="4"/>
  <c r="AX41" i="4"/>
  <c r="AW46" i="4"/>
  <c r="AW47" i="4" s="1"/>
  <c r="K11" i="2"/>
  <c r="K12" i="2" s="1"/>
  <c r="AW60" i="4"/>
  <c r="AW61" i="4" s="1"/>
  <c r="AW63" i="4" s="1"/>
  <c r="L26" i="3"/>
  <c r="L27" i="3" s="1"/>
  <c r="K20" i="2" l="1"/>
  <c r="K21" i="2" s="1"/>
  <c r="K22" i="2" s="1"/>
  <c r="K23" i="2" s="1"/>
  <c r="K48" i="3"/>
  <c r="K49" i="3" s="1"/>
  <c r="K50" i="3" s="1"/>
  <c r="AW64" i="4"/>
  <c r="AW65" i="4" s="1"/>
  <c r="AX59" i="4"/>
  <c r="AX5" i="4"/>
  <c r="AW10" i="4"/>
  <c r="AW11" i="4" s="1"/>
  <c r="K13" i="2"/>
  <c r="K14" i="2" s="1"/>
  <c r="L7" i="2"/>
  <c r="AW24" i="4"/>
  <c r="AW25" i="4" s="1"/>
  <c r="AW27" i="4" s="1"/>
  <c r="AW15" i="4"/>
  <c r="AW16" i="4" s="1"/>
  <c r="AW18" i="4" s="1"/>
  <c r="AX42" i="4"/>
  <c r="AX43" i="4" s="1"/>
  <c r="AX45" i="4" s="1"/>
  <c r="AX51" i="4"/>
  <c r="AX52" i="4" s="1"/>
  <c r="AX54" i="4" s="1"/>
  <c r="AW37" i="4"/>
  <c r="AW38" i="4" s="1"/>
  <c r="AX32" i="4"/>
  <c r="K41" i="3"/>
  <c r="K42" i="3" s="1"/>
  <c r="L35" i="3"/>
  <c r="L17" i="2" l="1"/>
  <c r="L18" i="2" s="1"/>
  <c r="L19" i="2" s="1"/>
  <c r="AW19" i="4"/>
  <c r="AW20" i="4" s="1"/>
  <c r="AX14" i="4"/>
  <c r="AW28" i="4"/>
  <c r="AW29" i="4" s="1"/>
  <c r="AX23" i="4"/>
  <c r="K30" i="2"/>
  <c r="K24" i="2"/>
  <c r="AX46" i="4"/>
  <c r="AX47" i="4" s="1"/>
  <c r="AY41" i="4"/>
  <c r="AX6" i="4"/>
  <c r="AX7" i="4" s="1"/>
  <c r="AX9" i="4" s="1"/>
  <c r="L8" i="2"/>
  <c r="L9" i="2" s="1"/>
  <c r="AX33" i="4"/>
  <c r="AX34" i="4" s="1"/>
  <c r="AX36" i="4" s="1"/>
  <c r="AX55" i="4"/>
  <c r="AX56" i="4" s="1"/>
  <c r="AY50" i="4"/>
  <c r="L36" i="3"/>
  <c r="L37" i="3" s="1"/>
  <c r="AX60" i="4"/>
  <c r="AX61" i="4" s="1"/>
  <c r="AX63" i="4" s="1"/>
  <c r="K51" i="3"/>
  <c r="K52" i="3" s="1"/>
  <c r="L45" i="3"/>
  <c r="K58" i="3"/>
  <c r="AY5" i="4" l="1"/>
  <c r="AX10" i="4"/>
  <c r="AX11" i="4" s="1"/>
  <c r="AY32" i="4"/>
  <c r="AX37" i="4"/>
  <c r="AX38" i="4" s="1"/>
  <c r="AY42" i="4"/>
  <c r="AY43" i="4" s="1"/>
  <c r="AY45" i="4" s="1"/>
  <c r="AX15" i="4"/>
  <c r="AX16" i="4" s="1"/>
  <c r="AX18" i="4" s="1"/>
  <c r="L46" i="3"/>
  <c r="L47" i="3" s="1"/>
  <c r="AY59" i="4"/>
  <c r="AX64" i="4"/>
  <c r="AX65" i="4" s="1"/>
  <c r="AX24" i="4"/>
  <c r="AX25" i="4" s="1"/>
  <c r="AX27" i="4" s="1"/>
  <c r="K59" i="3"/>
  <c r="K60" i="3" s="1"/>
  <c r="AY51" i="4"/>
  <c r="AY52" i="4" s="1"/>
  <c r="AY54" i="4" s="1"/>
  <c r="K31" i="2"/>
  <c r="K32" i="2" s="1"/>
  <c r="K68" i="3" l="1"/>
  <c r="K69" i="3" s="1"/>
  <c r="K70" i="3" s="1"/>
  <c r="K71" i="3" s="1"/>
  <c r="K72" i="3" s="1"/>
  <c r="K40" i="2"/>
  <c r="K41" i="2" s="1"/>
  <c r="K42" i="2" s="1"/>
  <c r="AZ50" i="4"/>
  <c r="AY55" i="4"/>
  <c r="AY56" i="4" s="1"/>
  <c r="AY46" i="4"/>
  <c r="AY47" i="4" s="1"/>
  <c r="AZ41" i="4"/>
  <c r="AY14" i="4"/>
  <c r="AX19" i="4"/>
  <c r="AX20" i="4" s="1"/>
  <c r="AY60" i="4"/>
  <c r="AY61" i="4" s="1"/>
  <c r="AY63" i="4" s="1"/>
  <c r="AY33" i="4"/>
  <c r="AY34" i="4" s="1"/>
  <c r="AY36" i="4" s="1"/>
  <c r="AX28" i="4"/>
  <c r="AX29" i="4" s="1"/>
  <c r="AY23" i="4"/>
  <c r="K33" i="2"/>
  <c r="K34" i="2" s="1"/>
  <c r="L27" i="2"/>
  <c r="K61" i="3"/>
  <c r="K62" i="3" s="1"/>
  <c r="L55" i="3"/>
  <c r="AY6" i="4"/>
  <c r="AY7" i="4" s="1"/>
  <c r="AY9" i="4" s="1"/>
  <c r="L65" i="3" l="1"/>
  <c r="L8" i="3" s="1"/>
  <c r="K50" i="2"/>
  <c r="AZ32" i="4"/>
  <c r="AY37" i="4"/>
  <c r="AY38" i="4" s="1"/>
  <c r="AZ59" i="4"/>
  <c r="AY64" i="4"/>
  <c r="AY65" i="4" s="1"/>
  <c r="L28" i="2"/>
  <c r="L29" i="2" s="1"/>
  <c r="AZ51" i="4"/>
  <c r="AZ52" i="4" s="1"/>
  <c r="AZ54" i="4" s="1"/>
  <c r="AY10" i="4"/>
  <c r="AY11" i="4" s="1"/>
  <c r="AZ5" i="4"/>
  <c r="AY24" i="4"/>
  <c r="AY25" i="4" s="1"/>
  <c r="AY27" i="4" s="1"/>
  <c r="AZ42" i="4"/>
  <c r="AZ43" i="4" s="1"/>
  <c r="AZ45" i="4" s="1"/>
  <c r="K43" i="2"/>
  <c r="K44" i="2" s="1"/>
  <c r="L37" i="2"/>
  <c r="L56" i="3"/>
  <c r="L57" i="3" s="1"/>
  <c r="AY15" i="4"/>
  <c r="AY16" i="4" s="1"/>
  <c r="AY18" i="4" s="1"/>
  <c r="L66" i="3" l="1"/>
  <c r="L67" i="3" s="1"/>
  <c r="K51" i="2"/>
  <c r="K52" i="2" s="1"/>
  <c r="L47" i="2" s="1"/>
  <c r="AZ23" i="4"/>
  <c r="AY28" i="4"/>
  <c r="AY29" i="4" s="1"/>
  <c r="BA41" i="4"/>
  <c r="AZ46" i="4"/>
  <c r="AZ47" i="4" s="1"/>
  <c r="BA50" i="4"/>
  <c r="AZ55" i="4"/>
  <c r="AZ56" i="4" s="1"/>
  <c r="L9" i="3"/>
  <c r="L10" i="3" s="1"/>
  <c r="AZ60" i="4"/>
  <c r="AZ61" i="4" s="1"/>
  <c r="AZ63" i="4" s="1"/>
  <c r="AZ14" i="4"/>
  <c r="AY19" i="4"/>
  <c r="AY20" i="4" s="1"/>
  <c r="L38" i="2"/>
  <c r="L39" i="2" s="1"/>
  <c r="AZ6" i="4"/>
  <c r="AZ7" i="4" s="1"/>
  <c r="AZ9" i="4" s="1"/>
  <c r="AZ33" i="4"/>
  <c r="AZ34" i="4" s="1"/>
  <c r="AZ36" i="4" s="1"/>
  <c r="K53" i="2" l="1"/>
  <c r="K54" i="2" s="1"/>
  <c r="L18" i="3"/>
  <c r="L19" i="3" s="1"/>
  <c r="L20" i="3" s="1"/>
  <c r="K60" i="2"/>
  <c r="K61" i="2" s="1"/>
  <c r="K62" i="2" s="1"/>
  <c r="K63" i="2" s="1"/>
  <c r="K64" i="2" s="1"/>
  <c r="BA32" i="4"/>
  <c r="AZ37" i="4"/>
  <c r="AZ38" i="4" s="1"/>
  <c r="BA5" i="4"/>
  <c r="AZ10" i="4"/>
  <c r="AZ11" i="4" s="1"/>
  <c r="AZ15" i="4"/>
  <c r="AZ16" i="4" s="1"/>
  <c r="AZ18" i="4" s="1"/>
  <c r="AZ24" i="4"/>
  <c r="AZ25" i="4" s="1"/>
  <c r="AZ27" i="4" s="1"/>
  <c r="L48" i="2"/>
  <c r="L49" i="2" s="1"/>
  <c r="BA59" i="4"/>
  <c r="AZ64" i="4"/>
  <c r="AZ65" i="4" s="1"/>
  <c r="BA51" i="4"/>
  <c r="BA52" i="4" s="1"/>
  <c r="BA54" i="4" s="1"/>
  <c r="L11" i="3"/>
  <c r="L12" i="3" s="1"/>
  <c r="M5" i="3"/>
  <c r="BA42" i="4"/>
  <c r="BA43" i="4" s="1"/>
  <c r="BA45" i="4" s="1"/>
  <c r="L57" i="2" l="1"/>
  <c r="L58" i="2" s="1"/>
  <c r="L59" i="2" s="1"/>
  <c r="K70" i="2"/>
  <c r="K71" i="2" s="1"/>
  <c r="K72" i="2" s="1"/>
  <c r="K73" i="2" s="1"/>
  <c r="K74" i="2" s="1"/>
  <c r="BA23" i="4"/>
  <c r="AZ28" i="4"/>
  <c r="AZ29" i="4" s="1"/>
  <c r="AZ19" i="4"/>
  <c r="AZ20" i="4" s="1"/>
  <c r="BA14" i="4"/>
  <c r="L28" i="3"/>
  <c r="BA6" i="4"/>
  <c r="BA7" i="4" s="1"/>
  <c r="BA9" i="4" s="1"/>
  <c r="BA60" i="4"/>
  <c r="BA61" i="4" s="1"/>
  <c r="BA63" i="4" s="1"/>
  <c r="BA55" i="4"/>
  <c r="BA56" i="4" s="1"/>
  <c r="BB50" i="4"/>
  <c r="L21" i="3"/>
  <c r="L22" i="3" s="1"/>
  <c r="M15" i="3"/>
  <c r="M6" i="3"/>
  <c r="M7" i="3" s="1"/>
  <c r="BB41" i="4"/>
  <c r="BA46" i="4"/>
  <c r="BA47" i="4" s="1"/>
  <c r="BA33" i="4"/>
  <c r="BA34" i="4" s="1"/>
  <c r="BA36" i="4" s="1"/>
  <c r="L67" i="2" l="1"/>
  <c r="L10" i="2" s="1"/>
  <c r="BA64" i="4"/>
  <c r="BA65" i="4" s="1"/>
  <c r="BB59" i="4"/>
  <c r="L29" i="3"/>
  <c r="L30" i="3" s="1"/>
  <c r="BA15" i="4"/>
  <c r="BA16" i="4" s="1"/>
  <c r="BA18" i="4" s="1"/>
  <c r="BA24" i="4"/>
  <c r="BA25" i="4" s="1"/>
  <c r="BA27" i="4" s="1"/>
  <c r="BA37" i="4"/>
  <c r="BA38" i="4" s="1"/>
  <c r="BB32" i="4"/>
  <c r="M16" i="3"/>
  <c r="M17" i="3" s="1"/>
  <c r="BB42" i="4"/>
  <c r="BB43" i="4" s="1"/>
  <c r="BB45" i="4" s="1"/>
  <c r="BB51" i="4"/>
  <c r="BB52" i="4" s="1"/>
  <c r="BB54" i="4" s="1"/>
  <c r="BA10" i="4"/>
  <c r="BA11" i="4" s="1"/>
  <c r="BB5" i="4"/>
  <c r="L68" i="2" l="1"/>
  <c r="L69" i="2" s="1"/>
  <c r="L38" i="3"/>
  <c r="L39" i="3" s="1"/>
  <c r="L40" i="3" s="1"/>
  <c r="BB55" i="4"/>
  <c r="BB56" i="4" s="1"/>
  <c r="BC50" i="4"/>
  <c r="BA19" i="4"/>
  <c r="BA20" i="4" s="1"/>
  <c r="BB14" i="4"/>
  <c r="BB46" i="4"/>
  <c r="BB47" i="4" s="1"/>
  <c r="BC41" i="4"/>
  <c r="BB33" i="4"/>
  <c r="BB34" i="4" s="1"/>
  <c r="BB36" i="4" s="1"/>
  <c r="L31" i="3"/>
  <c r="L32" i="3" s="1"/>
  <c r="M25" i="3"/>
  <c r="L11" i="2"/>
  <c r="L12" i="2" s="1"/>
  <c r="BB6" i="4"/>
  <c r="BB7" i="4" s="1"/>
  <c r="BB9" i="4" s="1"/>
  <c r="BB23" i="4"/>
  <c r="BA28" i="4"/>
  <c r="BA29" i="4" s="1"/>
  <c r="BB60" i="4"/>
  <c r="BB61" i="4" s="1"/>
  <c r="BB63" i="4" s="1"/>
  <c r="L20" i="2" l="1"/>
  <c r="L21" i="2" s="1"/>
  <c r="L22" i="2" s="1"/>
  <c r="L23" i="2" s="1"/>
  <c r="BC5" i="4"/>
  <c r="BB10" i="4"/>
  <c r="BB11" i="4" s="1"/>
  <c r="BB37" i="4"/>
  <c r="BB38" i="4" s="1"/>
  <c r="BC32" i="4"/>
  <c r="BC59" i="4"/>
  <c r="BB64" i="4"/>
  <c r="BB65" i="4" s="1"/>
  <c r="L13" i="2"/>
  <c r="L14" i="2" s="1"/>
  <c r="M7" i="2"/>
  <c r="BC42" i="4"/>
  <c r="BC43" i="4" s="1"/>
  <c r="BC45" i="4" s="1"/>
  <c r="BB15" i="4"/>
  <c r="BB16" i="4" s="1"/>
  <c r="BB18" i="4" s="1"/>
  <c r="BB24" i="4"/>
  <c r="BB25" i="4" s="1"/>
  <c r="BB27" i="4" s="1"/>
  <c r="M26" i="3"/>
  <c r="M27" i="3" s="1"/>
  <c r="L41" i="3"/>
  <c r="L42" i="3" s="1"/>
  <c r="M35" i="3"/>
  <c r="BC51" i="4"/>
  <c r="BC52" i="4" s="1"/>
  <c r="BC54" i="4" s="1"/>
  <c r="L48" i="3"/>
  <c r="M17" i="2" l="1"/>
  <c r="M18" i="2" s="1"/>
  <c r="M19" i="2" s="1"/>
  <c r="BC14" i="4"/>
  <c r="BB19" i="4"/>
  <c r="BB20" i="4" s="1"/>
  <c r="BD41" i="4"/>
  <c r="BC46" i="4"/>
  <c r="BC47" i="4" s="1"/>
  <c r="BC55" i="4"/>
  <c r="BC56" i="4" s="1"/>
  <c r="BD50" i="4"/>
  <c r="BB28" i="4"/>
  <c r="BB29" i="4" s="1"/>
  <c r="BC23" i="4"/>
  <c r="BC33" i="4"/>
  <c r="BC34" i="4" s="1"/>
  <c r="BC36" i="4" s="1"/>
  <c r="M36" i="3"/>
  <c r="M37" i="3" s="1"/>
  <c r="L30" i="2"/>
  <c r="L24" i="2"/>
  <c r="L49" i="3"/>
  <c r="L50" i="3" s="1"/>
  <c r="M8" i="2"/>
  <c r="M9" i="2" s="1"/>
  <c r="BC60" i="4"/>
  <c r="BC61" i="4" s="1"/>
  <c r="BC63" i="4" s="1"/>
  <c r="BC6" i="4"/>
  <c r="BC7" i="4" s="1"/>
  <c r="BC9" i="4" s="1"/>
  <c r="BD5" i="4" l="1"/>
  <c r="BC10" i="4"/>
  <c r="BC11" i="4" s="1"/>
  <c r="BC64" i="4"/>
  <c r="BC65" i="4" s="1"/>
  <c r="BD59" i="4"/>
  <c r="BD32" i="4"/>
  <c r="BC37" i="4"/>
  <c r="BC38" i="4" s="1"/>
  <c r="L31" i="2"/>
  <c r="L32" i="2" s="1"/>
  <c r="BD51" i="4"/>
  <c r="BD52" i="4" s="1"/>
  <c r="BD54" i="4" s="1"/>
  <c r="L58" i="3"/>
  <c r="BC24" i="4"/>
  <c r="BC25" i="4" s="1"/>
  <c r="BC27" i="4" s="1"/>
  <c r="L51" i="3"/>
  <c r="L52" i="3" s="1"/>
  <c r="M45" i="3"/>
  <c r="BD42" i="4"/>
  <c r="BD43" i="4" s="1"/>
  <c r="BD45" i="4" s="1"/>
  <c r="BC15" i="4"/>
  <c r="BC16" i="4" s="1"/>
  <c r="BC18" i="4" s="1"/>
  <c r="BD14" i="4" l="1"/>
  <c r="BC19" i="4"/>
  <c r="BC20" i="4" s="1"/>
  <c r="BD46" i="4"/>
  <c r="BD47" i="4" s="1"/>
  <c r="BE41" i="4"/>
  <c r="BD23" i="4"/>
  <c r="BC28" i="4"/>
  <c r="BC29" i="4" s="1"/>
  <c r="L33" i="2"/>
  <c r="L34" i="2" s="1"/>
  <c r="M27" i="2"/>
  <c r="L40" i="2"/>
  <c r="L59" i="3"/>
  <c r="L60" i="3" s="1"/>
  <c r="BE50" i="4"/>
  <c r="BD55" i="4"/>
  <c r="BD56" i="4" s="1"/>
  <c r="BD60" i="4"/>
  <c r="BD61" i="4" s="1"/>
  <c r="BD63" i="4" s="1"/>
  <c r="M46" i="3"/>
  <c r="M47" i="3" s="1"/>
  <c r="BD33" i="4"/>
  <c r="BD34" i="4" s="1"/>
  <c r="BD36" i="4" s="1"/>
  <c r="BD6" i="4"/>
  <c r="BD7" i="4" s="1"/>
  <c r="BD9" i="4" s="1"/>
  <c r="L68" i="3" l="1"/>
  <c r="L69" i="3" s="1"/>
  <c r="L70" i="3" s="1"/>
  <c r="L71" i="3" s="1"/>
  <c r="L72" i="3" s="1"/>
  <c r="BE59" i="4"/>
  <c r="BD64" i="4"/>
  <c r="BD65" i="4" s="1"/>
  <c r="BD37" i="4"/>
  <c r="BD38" i="4" s="1"/>
  <c r="BE32" i="4"/>
  <c r="BD10" i="4"/>
  <c r="BD11" i="4" s="1"/>
  <c r="BE5" i="4"/>
  <c r="BE51" i="4"/>
  <c r="BE52" i="4" s="1"/>
  <c r="BE54" i="4" s="1"/>
  <c r="M28" i="2"/>
  <c r="M29" i="2" s="1"/>
  <c r="L41" i="2"/>
  <c r="L42" i="2" s="1"/>
  <c r="BD24" i="4"/>
  <c r="BD25" i="4" s="1"/>
  <c r="BD27" i="4" s="1"/>
  <c r="L61" i="3"/>
  <c r="L62" i="3" s="1"/>
  <c r="M55" i="3"/>
  <c r="BE42" i="4"/>
  <c r="BE43" i="4" s="1"/>
  <c r="BE45" i="4" s="1"/>
  <c r="BD15" i="4"/>
  <c r="BD16" i="4" s="1"/>
  <c r="BD18" i="4" s="1"/>
  <c r="M65" i="3" l="1"/>
  <c r="M66" i="3" s="1"/>
  <c r="M67" i="3" s="1"/>
  <c r="L50" i="2"/>
  <c r="L51" i="2" s="1"/>
  <c r="L52" i="2" s="1"/>
  <c r="BE23" i="4"/>
  <c r="BD28" i="4"/>
  <c r="BD29" i="4" s="1"/>
  <c r="BE14" i="4"/>
  <c r="BD19" i="4"/>
  <c r="BD20" i="4" s="1"/>
  <c r="BF41" i="4"/>
  <c r="BE46" i="4"/>
  <c r="BE47" i="4" s="1"/>
  <c r="BE33" i="4"/>
  <c r="BE34" i="4" s="1"/>
  <c r="BE36" i="4" s="1"/>
  <c r="BF50" i="4"/>
  <c r="BE55" i="4"/>
  <c r="BE56" i="4" s="1"/>
  <c r="M56" i="3"/>
  <c r="M57" i="3" s="1"/>
  <c r="L43" i="2"/>
  <c r="L44" i="2" s="1"/>
  <c r="M37" i="2"/>
  <c r="BE6" i="4"/>
  <c r="BE7" i="4" s="1"/>
  <c r="BE9" i="4" s="1"/>
  <c r="BE60" i="4"/>
  <c r="BE61" i="4" s="1"/>
  <c r="BE63" i="4" s="1"/>
  <c r="M8" i="3" l="1"/>
  <c r="M9" i="3" s="1"/>
  <c r="M10" i="3" s="1"/>
  <c r="BE64" i="4"/>
  <c r="BE65" i="4" s="1"/>
  <c r="BF59" i="4"/>
  <c r="BE10" i="4"/>
  <c r="BE11" i="4" s="1"/>
  <c r="BF5" i="4"/>
  <c r="BF32" i="4"/>
  <c r="BE37" i="4"/>
  <c r="BE38" i="4" s="1"/>
  <c r="BF51" i="4"/>
  <c r="BF52" i="4" s="1"/>
  <c r="BF54" i="4" s="1"/>
  <c r="L53" i="2"/>
  <c r="L54" i="2" s="1"/>
  <c r="M47" i="2"/>
  <c r="M38" i="2"/>
  <c r="M39" i="2" s="1"/>
  <c r="L60" i="2"/>
  <c r="BF42" i="4"/>
  <c r="BF43" i="4" s="1"/>
  <c r="BF45" i="4" s="1"/>
  <c r="BE15" i="4"/>
  <c r="BE16" i="4" s="1"/>
  <c r="BE18" i="4" s="1"/>
  <c r="BE24" i="4"/>
  <c r="BE25" i="4" s="1"/>
  <c r="BE27" i="4" s="1"/>
  <c r="BF55" i="4" l="1"/>
  <c r="BF56" i="4" s="1"/>
  <c r="BG50" i="4"/>
  <c r="BE19" i="4"/>
  <c r="BE20" i="4" s="1"/>
  <c r="BF14" i="4"/>
  <c r="M11" i="3"/>
  <c r="M12" i="3" s="1"/>
  <c r="N5" i="3"/>
  <c r="BF33" i="4"/>
  <c r="BF34" i="4" s="1"/>
  <c r="BF36" i="4" s="1"/>
  <c r="BF6" i="4"/>
  <c r="BF7" i="4" s="1"/>
  <c r="BF9" i="4" s="1"/>
  <c r="M48" i="2"/>
  <c r="M49" i="2" s="1"/>
  <c r="L61" i="2"/>
  <c r="L62" i="2" s="1"/>
  <c r="BF60" i="4"/>
  <c r="BF61" i="4" s="1"/>
  <c r="BF63" i="4" s="1"/>
  <c r="BE28" i="4"/>
  <c r="BE29" i="4" s="1"/>
  <c r="BF23" i="4"/>
  <c r="BG41" i="4"/>
  <c r="BF46" i="4"/>
  <c r="BF47" i="4" s="1"/>
  <c r="M18" i="3"/>
  <c r="L70" i="2" l="1"/>
  <c r="L71" i="2" s="1"/>
  <c r="L72" i="2" s="1"/>
  <c r="L73" i="2" s="1"/>
  <c r="L74" i="2" s="1"/>
  <c r="BG59" i="4"/>
  <c r="BF64" i="4"/>
  <c r="BF65" i="4" s="1"/>
  <c r="N6" i="3"/>
  <c r="N7" i="3" s="1"/>
  <c r="BG51" i="4"/>
  <c r="BG52" i="4" s="1"/>
  <c r="BG54" i="4" s="1"/>
  <c r="BF24" i="4"/>
  <c r="BF25" i="4" s="1"/>
  <c r="BF27" i="4" s="1"/>
  <c r="BG42" i="4"/>
  <c r="BG43" i="4" s="1"/>
  <c r="BG45" i="4" s="1"/>
  <c r="BG5" i="4"/>
  <c r="BF10" i="4"/>
  <c r="BF11" i="4" s="1"/>
  <c r="M19" i="3"/>
  <c r="M20" i="3" s="1"/>
  <c r="BF15" i="4"/>
  <c r="BF16" i="4" s="1"/>
  <c r="BF18" i="4" s="1"/>
  <c r="L63" i="2"/>
  <c r="L64" i="2" s="1"/>
  <c r="M57" i="2"/>
  <c r="BG32" i="4"/>
  <c r="BF37" i="4"/>
  <c r="BF38" i="4" s="1"/>
  <c r="M67" i="2" l="1"/>
  <c r="M68" i="2" s="1"/>
  <c r="M69" i="2" s="1"/>
  <c r="M28" i="3"/>
  <c r="M29" i="3" s="1"/>
  <c r="M30" i="3" s="1"/>
  <c r="BH50" i="4"/>
  <c r="BG55" i="4"/>
  <c r="BG56" i="4" s="1"/>
  <c r="M58" i="2"/>
  <c r="M59" i="2" s="1"/>
  <c r="M21" i="3"/>
  <c r="M22" i="3" s="1"/>
  <c r="N15" i="3"/>
  <c r="BF28" i="4"/>
  <c r="BF29" i="4" s="1"/>
  <c r="BG23" i="4"/>
  <c r="BG33" i="4"/>
  <c r="BG34" i="4" s="1"/>
  <c r="BG36" i="4" s="1"/>
  <c r="BG14" i="4"/>
  <c r="BF19" i="4"/>
  <c r="BF20" i="4" s="1"/>
  <c r="BG6" i="4"/>
  <c r="BG7" i="4" s="1"/>
  <c r="BG9" i="4" s="1"/>
  <c r="BG46" i="4"/>
  <c r="BG47" i="4" s="1"/>
  <c r="BH41" i="4"/>
  <c r="BG60" i="4"/>
  <c r="BG61" i="4" s="1"/>
  <c r="BG63" i="4" s="1"/>
  <c r="M10" i="2" l="1"/>
  <c r="M11" i="2" s="1"/>
  <c r="M12" i="2" s="1"/>
  <c r="M38" i="3"/>
  <c r="M39" i="3" s="1"/>
  <c r="M40" i="3" s="1"/>
  <c r="BG37" i="4"/>
  <c r="BG38" i="4" s="1"/>
  <c r="BH32" i="4"/>
  <c r="BG10" i="4"/>
  <c r="BG11" i="4" s="1"/>
  <c r="BH5" i="4"/>
  <c r="BG24" i="4"/>
  <c r="BG25" i="4" s="1"/>
  <c r="BG27" i="4" s="1"/>
  <c r="BH51" i="4"/>
  <c r="BH52" i="4" s="1"/>
  <c r="BH54" i="4" s="1"/>
  <c r="N16" i="3"/>
  <c r="N17" i="3" s="1"/>
  <c r="BH42" i="4"/>
  <c r="BH43" i="4" s="1"/>
  <c r="BH45" i="4" s="1"/>
  <c r="BG64" i="4"/>
  <c r="BG65" i="4" s="1"/>
  <c r="BH59" i="4"/>
  <c r="BG15" i="4"/>
  <c r="BG16" i="4" s="1"/>
  <c r="BG18" i="4" s="1"/>
  <c r="M31" i="3"/>
  <c r="M32" i="3" s="1"/>
  <c r="N25" i="3"/>
  <c r="M20" i="2" l="1"/>
  <c r="M21" i="2" s="1"/>
  <c r="M22" i="2" s="1"/>
  <c r="N17" i="2" s="1"/>
  <c r="M48" i="3"/>
  <c r="M49" i="3" s="1"/>
  <c r="M50" i="3" s="1"/>
  <c r="BI50" i="4"/>
  <c r="BH55" i="4"/>
  <c r="BH56" i="4" s="1"/>
  <c r="BG19" i="4"/>
  <c r="BG20" i="4" s="1"/>
  <c r="BH14" i="4"/>
  <c r="M41" i="3"/>
  <c r="M42" i="3" s="1"/>
  <c r="N35" i="3"/>
  <c r="M13" i="2"/>
  <c r="M14" i="2" s="1"/>
  <c r="N7" i="2"/>
  <c r="BH6" i="4"/>
  <c r="BH7" i="4" s="1"/>
  <c r="BH9" i="4" s="1"/>
  <c r="BH33" i="4"/>
  <c r="BH34" i="4" s="1"/>
  <c r="BH36" i="4" s="1"/>
  <c r="BH60" i="4"/>
  <c r="BH61" i="4" s="1"/>
  <c r="BH63" i="4" s="1"/>
  <c r="BI41" i="4"/>
  <c r="BH46" i="4"/>
  <c r="BH47" i="4" s="1"/>
  <c r="N26" i="3"/>
  <c r="N27" i="3" s="1"/>
  <c r="BH23" i="4"/>
  <c r="BG28" i="4"/>
  <c r="BG29" i="4" s="1"/>
  <c r="M23" i="2" l="1"/>
  <c r="M30" i="2" s="1"/>
  <c r="BH64" i="4"/>
  <c r="BH65" i="4" s="1"/>
  <c r="BI59" i="4"/>
  <c r="BH37" i="4"/>
  <c r="BH38" i="4" s="1"/>
  <c r="BI32" i="4"/>
  <c r="BH10" i="4"/>
  <c r="BH11" i="4" s="1"/>
  <c r="BI5" i="4"/>
  <c r="M51" i="3"/>
  <c r="M52" i="3" s="1"/>
  <c r="N45" i="3"/>
  <c r="BH15" i="4"/>
  <c r="BH16" i="4" s="1"/>
  <c r="BH18" i="4" s="1"/>
  <c r="BH24" i="4"/>
  <c r="BH25" i="4" s="1"/>
  <c r="BH27" i="4" s="1"/>
  <c r="N8" i="2"/>
  <c r="N9" i="2" s="1"/>
  <c r="N36" i="3"/>
  <c r="N37" i="3" s="1"/>
  <c r="BI51" i="4"/>
  <c r="BI52" i="4" s="1"/>
  <c r="BI54" i="4" s="1"/>
  <c r="BI42" i="4"/>
  <c r="BI43" i="4" s="1"/>
  <c r="BI45" i="4" s="1"/>
  <c r="N18" i="2"/>
  <c r="N19" i="2" s="1"/>
  <c r="M58" i="3"/>
  <c r="M24" i="2" l="1"/>
  <c r="BI55" i="4"/>
  <c r="BI56" i="4" s="1"/>
  <c r="BJ50" i="4"/>
  <c r="BI6" i="4"/>
  <c r="BI7" i="4" s="1"/>
  <c r="BI9" i="4" s="1"/>
  <c r="BI33" i="4"/>
  <c r="BI34" i="4" s="1"/>
  <c r="BI36" i="4" s="1"/>
  <c r="BH19" i="4"/>
  <c r="BH20" i="4" s="1"/>
  <c r="BI14" i="4"/>
  <c r="BI46" i="4"/>
  <c r="BI47" i="4" s="1"/>
  <c r="BJ41" i="4"/>
  <c r="BH28" i="4"/>
  <c r="BH29" i="4" s="1"/>
  <c r="BI23" i="4"/>
  <c r="M59" i="3"/>
  <c r="M60" i="3" s="1"/>
  <c r="N46" i="3"/>
  <c r="N47" i="3" s="1"/>
  <c r="M31" i="2"/>
  <c r="M32" i="2" s="1"/>
  <c r="BI60" i="4"/>
  <c r="BI61" i="4" s="1"/>
  <c r="BI63" i="4" s="1"/>
  <c r="BI37" i="4" l="1"/>
  <c r="BI38" i="4" s="1"/>
  <c r="BJ32" i="4"/>
  <c r="BJ5" i="4"/>
  <c r="BI10" i="4"/>
  <c r="BI11" i="4" s="1"/>
  <c r="M61" i="3"/>
  <c r="M62" i="3" s="1"/>
  <c r="N55" i="3"/>
  <c r="BI24" i="4"/>
  <c r="BI25" i="4" s="1"/>
  <c r="BI27" i="4" s="1"/>
  <c r="BJ42" i="4"/>
  <c r="BJ43" i="4" s="1"/>
  <c r="BJ45" i="4" s="1"/>
  <c r="BI64" i="4"/>
  <c r="BI65" i="4" s="1"/>
  <c r="BJ59" i="4"/>
  <c r="M33" i="2"/>
  <c r="M34" i="2" s="1"/>
  <c r="N27" i="2"/>
  <c r="BI15" i="4"/>
  <c r="BI16" i="4" s="1"/>
  <c r="BI18" i="4" s="1"/>
  <c r="M40" i="2"/>
  <c r="M68" i="3"/>
  <c r="M69" i="3" s="1"/>
  <c r="M70" i="3" s="1"/>
  <c r="BJ51" i="4"/>
  <c r="BJ52" i="4" s="1"/>
  <c r="BJ54" i="4" s="1"/>
  <c r="BI19" i="4" l="1"/>
  <c r="BI20" i="4" s="1"/>
  <c r="BJ14" i="4"/>
  <c r="BJ60" i="4"/>
  <c r="BJ61" i="4" s="1"/>
  <c r="BJ63" i="4" s="1"/>
  <c r="BJ46" i="4"/>
  <c r="BJ47" i="4" s="1"/>
  <c r="BK41" i="4"/>
  <c r="N56" i="3"/>
  <c r="N57" i="3" s="1"/>
  <c r="BJ33" i="4"/>
  <c r="BJ34" i="4" s="1"/>
  <c r="BJ36" i="4" s="1"/>
  <c r="BK50" i="4"/>
  <c r="BJ55" i="4"/>
  <c r="BJ56" i="4" s="1"/>
  <c r="BJ23" i="4"/>
  <c r="BI28" i="4"/>
  <c r="BI29" i="4" s="1"/>
  <c r="M71" i="3"/>
  <c r="M72" i="3" s="1"/>
  <c r="N65" i="3"/>
  <c r="M41" i="2"/>
  <c r="M42" i="2" s="1"/>
  <c r="N28" i="2"/>
  <c r="N29" i="2" s="1"/>
  <c r="BJ6" i="4"/>
  <c r="BJ7" i="4" s="1"/>
  <c r="BJ9" i="4" s="1"/>
  <c r="BJ37" i="4" l="1"/>
  <c r="BJ38" i="4" s="1"/>
  <c r="BK32" i="4"/>
  <c r="BJ10" i="4"/>
  <c r="BJ11" i="4" s="1"/>
  <c r="BK5" i="4"/>
  <c r="BJ24" i="4"/>
  <c r="BJ25" i="4" s="1"/>
  <c r="BJ27" i="4" s="1"/>
  <c r="M43" i="2"/>
  <c r="M44" i="2" s="1"/>
  <c r="N37" i="2"/>
  <c r="BJ64" i="4"/>
  <c r="BJ65" i="4" s="1"/>
  <c r="BK59" i="4"/>
  <c r="BJ15" i="4"/>
  <c r="BJ16" i="4" s="1"/>
  <c r="BJ18" i="4" s="1"/>
  <c r="M50" i="2"/>
  <c r="BK51" i="4"/>
  <c r="BK52" i="4" s="1"/>
  <c r="BK54" i="4" s="1"/>
  <c r="N8" i="3"/>
  <c r="N66" i="3"/>
  <c r="N67" i="3" s="1"/>
  <c r="BK42" i="4"/>
  <c r="BK43" i="4" s="1"/>
  <c r="BK45" i="4" s="1"/>
  <c r="BL41" i="4" l="1"/>
  <c r="BK46" i="4"/>
  <c r="BK47" i="4" s="1"/>
  <c r="BK14" i="4"/>
  <c r="BJ19" i="4"/>
  <c r="BJ20" i="4" s="1"/>
  <c r="BL50" i="4"/>
  <c r="BK55" i="4"/>
  <c r="BK56" i="4" s="1"/>
  <c r="BK60" i="4"/>
  <c r="BK61" i="4" s="1"/>
  <c r="BK63" i="4" s="1"/>
  <c r="BJ28" i="4"/>
  <c r="BJ29" i="4" s="1"/>
  <c r="BK23" i="4"/>
  <c r="N38" i="2"/>
  <c r="N39" i="2" s="1"/>
  <c r="N9" i="3"/>
  <c r="N10" i="3" s="1"/>
  <c r="BK6" i="4"/>
  <c r="BK7" i="4" s="1"/>
  <c r="BK9" i="4" s="1"/>
  <c r="BK33" i="4"/>
  <c r="BK34" i="4" s="1"/>
  <c r="BK36" i="4" s="1"/>
  <c r="M51" i="2"/>
  <c r="M52" i="2" s="1"/>
  <c r="N18" i="3" l="1"/>
  <c r="N19" i="3" s="1"/>
  <c r="N20" i="3" s="1"/>
  <c r="M60" i="2"/>
  <c r="M61" i="2" s="1"/>
  <c r="M62" i="2" s="1"/>
  <c r="BK10" i="4"/>
  <c r="BK11" i="4" s="1"/>
  <c r="BL5" i="4"/>
  <c r="BL59" i="4"/>
  <c r="BK64" i="4"/>
  <c r="BK65" i="4" s="1"/>
  <c r="BK24" i="4"/>
  <c r="BK25" i="4" s="1"/>
  <c r="BK27" i="4" s="1"/>
  <c r="BK37" i="4"/>
  <c r="BK38" i="4" s="1"/>
  <c r="BL32" i="4"/>
  <c r="BK15" i="4"/>
  <c r="BK16" i="4" s="1"/>
  <c r="BK18" i="4" s="1"/>
  <c r="N11" i="3"/>
  <c r="N12" i="3" s="1"/>
  <c r="O5" i="3"/>
  <c r="M53" i="2"/>
  <c r="M54" i="2" s="1"/>
  <c r="N47" i="2"/>
  <c r="BL51" i="4"/>
  <c r="BL52" i="4" s="1"/>
  <c r="BL54" i="4" s="1"/>
  <c r="BL42" i="4"/>
  <c r="BL43" i="4" s="1"/>
  <c r="BL45" i="4" s="1"/>
  <c r="N28" i="3" l="1"/>
  <c r="N29" i="3" s="1"/>
  <c r="N30" i="3" s="1"/>
  <c r="BL55" i="4"/>
  <c r="BL56" i="4" s="1"/>
  <c r="BM50" i="4"/>
  <c r="BK19" i="4"/>
  <c r="BK20" i="4" s="1"/>
  <c r="BL14" i="4"/>
  <c r="BM41" i="4"/>
  <c r="BL46" i="4"/>
  <c r="BL47" i="4" s="1"/>
  <c r="M63" i="2"/>
  <c r="M64" i="2" s="1"/>
  <c r="N57" i="2"/>
  <c r="BL33" i="4"/>
  <c r="BL34" i="4" s="1"/>
  <c r="BL36" i="4" s="1"/>
  <c r="BL6" i="4"/>
  <c r="BL7" i="4" s="1"/>
  <c r="BL9" i="4" s="1"/>
  <c r="BK28" i="4"/>
  <c r="BK29" i="4" s="1"/>
  <c r="BL23" i="4"/>
  <c r="N48" i="2"/>
  <c r="N49" i="2" s="1"/>
  <c r="O6" i="3"/>
  <c r="O7" i="3" s="1"/>
  <c r="M70" i="2"/>
  <c r="M71" i="2" s="1"/>
  <c r="M72" i="2" s="1"/>
  <c r="N21" i="3"/>
  <c r="N22" i="3" s="1"/>
  <c r="O15" i="3"/>
  <c r="BL60" i="4"/>
  <c r="BL61" i="4" s="1"/>
  <c r="BL63" i="4" s="1"/>
  <c r="N38" i="3" l="1"/>
  <c r="N39" i="3" s="1"/>
  <c r="N40" i="3" s="1"/>
  <c r="BM59" i="4"/>
  <c r="BL64" i="4"/>
  <c r="BL65" i="4" s="1"/>
  <c r="BL10" i="4"/>
  <c r="BL11" i="4" s="1"/>
  <c r="BM5" i="4"/>
  <c r="BM42" i="4"/>
  <c r="BM43" i="4" s="1"/>
  <c r="BM45" i="4" s="1"/>
  <c r="O16" i="3"/>
  <c r="O17" i="3" s="1"/>
  <c r="BL37" i="4"/>
  <c r="BL38" i="4" s="1"/>
  <c r="BM32" i="4"/>
  <c r="BL15" i="4"/>
  <c r="BL16" i="4" s="1"/>
  <c r="BL18" i="4" s="1"/>
  <c r="M73" i="2"/>
  <c r="M74" i="2" s="1"/>
  <c r="N67" i="2"/>
  <c r="N31" i="3"/>
  <c r="N32" i="3" s="1"/>
  <c r="O25" i="3"/>
  <c r="N58" i="2"/>
  <c r="N59" i="2" s="1"/>
  <c r="BM51" i="4"/>
  <c r="BM52" i="4" s="1"/>
  <c r="BM54" i="4" s="1"/>
  <c r="BL24" i="4"/>
  <c r="BL25" i="4" s="1"/>
  <c r="BL27" i="4" s="1"/>
  <c r="N48" i="3" l="1"/>
  <c r="N49" i="3" s="1"/>
  <c r="N50" i="3" s="1"/>
  <c r="BL19" i="4"/>
  <c r="BL20" i="4" s="1"/>
  <c r="BM14" i="4"/>
  <c r="BM55" i="4"/>
  <c r="BM56" i="4" s="1"/>
  <c r="BN50" i="4"/>
  <c r="BM33" i="4"/>
  <c r="BM34" i="4" s="1"/>
  <c r="BM36" i="4" s="1"/>
  <c r="BN41" i="4"/>
  <c r="BM46" i="4"/>
  <c r="BM47" i="4" s="1"/>
  <c r="BL28" i="4"/>
  <c r="BL29" i="4" s="1"/>
  <c r="BM23" i="4"/>
  <c r="O26" i="3"/>
  <c r="O27" i="3" s="1"/>
  <c r="N10" i="2"/>
  <c r="N68" i="2"/>
  <c r="N69" i="2" s="1"/>
  <c r="BM6" i="4"/>
  <c r="BM7" i="4" s="1"/>
  <c r="BM9" i="4" s="1"/>
  <c r="N41" i="3"/>
  <c r="N42" i="3" s="1"/>
  <c r="O35" i="3"/>
  <c r="BM60" i="4"/>
  <c r="BM61" i="4" s="1"/>
  <c r="BM63" i="4" s="1"/>
  <c r="BN5" i="4" l="1"/>
  <c r="BM10" i="4"/>
  <c r="BM11" i="4" s="1"/>
  <c r="BM15" i="4"/>
  <c r="BM16" i="4" s="1"/>
  <c r="BM18" i="4" s="1"/>
  <c r="N58" i="3"/>
  <c r="BN42" i="4"/>
  <c r="BN43" i="4" s="1"/>
  <c r="BN45" i="4" s="1"/>
  <c r="BN51" i="4"/>
  <c r="BN52" i="4" s="1"/>
  <c r="BN54" i="4" s="1"/>
  <c r="BM64" i="4"/>
  <c r="BM65" i="4" s="1"/>
  <c r="BN59" i="4"/>
  <c r="N11" i="2"/>
  <c r="N12" i="2" s="1"/>
  <c r="BM24" i="4"/>
  <c r="BM25" i="4" s="1"/>
  <c r="BM27" i="4" s="1"/>
  <c r="O36" i="3"/>
  <c r="O37" i="3" s="1"/>
  <c r="N51" i="3"/>
  <c r="N52" i="3" s="1"/>
  <c r="O45" i="3"/>
  <c r="BN32" i="4"/>
  <c r="BM37" i="4"/>
  <c r="BM38" i="4" s="1"/>
  <c r="N13" i="2" l="1"/>
  <c r="N14" i="2" s="1"/>
  <c r="O7" i="2"/>
  <c r="BO41" i="4"/>
  <c r="BN46" i="4"/>
  <c r="BN47" i="4" s="1"/>
  <c r="BN6" i="4"/>
  <c r="BN7" i="4" s="1"/>
  <c r="BN9" i="4" s="1"/>
  <c r="O46" i="3"/>
  <c r="O47" i="3" s="1"/>
  <c r="BM28" i="4"/>
  <c r="BM29" i="4" s="1"/>
  <c r="BN23" i="4"/>
  <c r="BN60" i="4"/>
  <c r="BN61" i="4" s="1"/>
  <c r="BN63" i="4" s="1"/>
  <c r="BN55" i="4"/>
  <c r="BN56" i="4" s="1"/>
  <c r="BO50" i="4"/>
  <c r="N59" i="3"/>
  <c r="N60" i="3" s="1"/>
  <c r="BN14" i="4"/>
  <c r="BM19" i="4"/>
  <c r="BM20" i="4" s="1"/>
  <c r="BN33" i="4"/>
  <c r="BN34" i="4" s="1"/>
  <c r="BN36" i="4" s="1"/>
  <c r="N20" i="2"/>
  <c r="N21" i="2" s="1"/>
  <c r="N22" i="2" s="1"/>
  <c r="N68" i="3" l="1"/>
  <c r="N69" i="3" s="1"/>
  <c r="N70" i="3" s="1"/>
  <c r="N71" i="3" s="1"/>
  <c r="N72" i="3" s="1"/>
  <c r="N23" i="2"/>
  <c r="O17" i="2"/>
  <c r="BO59" i="4"/>
  <c r="BN64" i="4"/>
  <c r="BN65" i="4" s="1"/>
  <c r="O8" i="2"/>
  <c r="O9" i="2" s="1"/>
  <c r="BN37" i="4"/>
  <c r="BN38" i="4" s="1"/>
  <c r="BO32" i="4"/>
  <c r="N61" i="3"/>
  <c r="N62" i="3" s="1"/>
  <c r="O55" i="3"/>
  <c r="BN15" i="4"/>
  <c r="BN16" i="4" s="1"/>
  <c r="BN18" i="4" s="1"/>
  <c r="BO51" i="4"/>
  <c r="BO52" i="4" s="1"/>
  <c r="BO54" i="4" s="1"/>
  <c r="BN24" i="4"/>
  <c r="BN25" i="4" s="1"/>
  <c r="BN27" i="4" s="1"/>
  <c r="BN10" i="4"/>
  <c r="BN11" i="4" s="1"/>
  <c r="BO5" i="4"/>
  <c r="BO42" i="4"/>
  <c r="BO43" i="4" s="1"/>
  <c r="BO45" i="4" s="1"/>
  <c r="O65" i="3" l="1"/>
  <c r="O8" i="3" s="1"/>
  <c r="BO55" i="4"/>
  <c r="BO56" i="4" s="1"/>
  <c r="BP50" i="4"/>
  <c r="BO33" i="4"/>
  <c r="BO34" i="4" s="1"/>
  <c r="BO36" i="4" s="1"/>
  <c r="O18" i="2"/>
  <c r="O19" i="2" s="1"/>
  <c r="BP41" i="4"/>
  <c r="BO46" i="4"/>
  <c r="BO47" i="4" s="1"/>
  <c r="N30" i="2"/>
  <c r="N24" i="2"/>
  <c r="BO23" i="4"/>
  <c r="BN28" i="4"/>
  <c r="BN29" i="4" s="1"/>
  <c r="BO14" i="4"/>
  <c r="BN19" i="4"/>
  <c r="BN20" i="4" s="1"/>
  <c r="BO6" i="4"/>
  <c r="BO7" i="4" s="1"/>
  <c r="BO9" i="4" s="1"/>
  <c r="O56" i="3"/>
  <c r="O57" i="3" s="1"/>
  <c r="BO60" i="4"/>
  <c r="BO61" i="4" s="1"/>
  <c r="BO63" i="4" s="1"/>
  <c r="O66" i="3" l="1"/>
  <c r="O67" i="3" s="1"/>
  <c r="N31" i="2"/>
  <c r="N32" i="2" s="1"/>
  <c r="BO64" i="4"/>
  <c r="BO65" i="4" s="1"/>
  <c r="BP59" i="4"/>
  <c r="BP42" i="4"/>
  <c r="BP43" i="4" s="1"/>
  <c r="BP45" i="4" s="1"/>
  <c r="O9" i="3"/>
  <c r="O10" i="3" s="1"/>
  <c r="BP32" i="4"/>
  <c r="BO37" i="4"/>
  <c r="BO38" i="4" s="1"/>
  <c r="BP51" i="4"/>
  <c r="BP52" i="4" s="1"/>
  <c r="BP54" i="4" s="1"/>
  <c r="BO10" i="4"/>
  <c r="BO11" i="4" s="1"/>
  <c r="BP5" i="4"/>
  <c r="BO24" i="4"/>
  <c r="BO25" i="4" s="1"/>
  <c r="BO27" i="4" s="1"/>
  <c r="BO15" i="4"/>
  <c r="BO16" i="4" s="1"/>
  <c r="BO18" i="4" s="1"/>
  <c r="N40" i="2" l="1"/>
  <c r="N41" i="2" s="1"/>
  <c r="N42" i="2" s="1"/>
  <c r="BP46" i="4"/>
  <c r="BP47" i="4" s="1"/>
  <c r="BQ41" i="4"/>
  <c r="O11" i="3"/>
  <c r="O12" i="3" s="1"/>
  <c r="P5" i="3"/>
  <c r="BP23" i="4"/>
  <c r="BO28" i="4"/>
  <c r="BO29" i="4" s="1"/>
  <c r="BP60" i="4"/>
  <c r="BP61" i="4" s="1"/>
  <c r="BP63" i="4" s="1"/>
  <c r="BP55" i="4"/>
  <c r="BP56" i="4" s="1"/>
  <c r="BQ50" i="4"/>
  <c r="BO19" i="4"/>
  <c r="BO20" i="4" s="1"/>
  <c r="BP14" i="4"/>
  <c r="BP33" i="4"/>
  <c r="BP34" i="4" s="1"/>
  <c r="BP36" i="4" s="1"/>
  <c r="BP6" i="4"/>
  <c r="BP7" i="4" s="1"/>
  <c r="BP9" i="4" s="1"/>
  <c r="O18" i="3"/>
  <c r="N33" i="2"/>
  <c r="N34" i="2" s="1"/>
  <c r="O27" i="2"/>
  <c r="N50" i="2" l="1"/>
  <c r="N51" i="2" s="1"/>
  <c r="N52" i="2" s="1"/>
  <c r="BP37" i="4"/>
  <c r="BP38" i="4" s="1"/>
  <c r="BQ32" i="4"/>
  <c r="O28" i="2"/>
  <c r="O29" i="2" s="1"/>
  <c r="N43" i="2"/>
  <c r="N44" i="2" s="1"/>
  <c r="O37" i="2"/>
  <c r="BP10" i="4"/>
  <c r="BP11" i="4" s="1"/>
  <c r="BQ5" i="4"/>
  <c r="BP64" i="4"/>
  <c r="BP65" i="4" s="1"/>
  <c r="BQ59" i="4"/>
  <c r="BP15" i="4"/>
  <c r="BP16" i="4" s="1"/>
  <c r="BP18" i="4" s="1"/>
  <c r="O19" i="3"/>
  <c r="O20" i="3" s="1"/>
  <c r="P6" i="3"/>
  <c r="P7" i="3" s="1"/>
  <c r="BQ42" i="4"/>
  <c r="BQ43" i="4" s="1"/>
  <c r="BQ45" i="4" s="1"/>
  <c r="BQ51" i="4"/>
  <c r="BQ52" i="4" s="1"/>
  <c r="BQ54" i="4" s="1"/>
  <c r="BP24" i="4"/>
  <c r="BP25" i="4" s="1"/>
  <c r="BP27" i="4" s="1"/>
  <c r="N60" i="2" l="1"/>
  <c r="N61" i="2" s="1"/>
  <c r="BR50" i="4"/>
  <c r="BQ55" i="4"/>
  <c r="BQ56" i="4" s="1"/>
  <c r="O28" i="3"/>
  <c r="O38" i="2"/>
  <c r="O39" i="2" s="1"/>
  <c r="O21" i="3"/>
  <c r="O22" i="3" s="1"/>
  <c r="P15" i="3"/>
  <c r="BP19" i="4"/>
  <c r="BP20" i="4" s="1"/>
  <c r="BQ14" i="4"/>
  <c r="BQ60" i="4"/>
  <c r="BQ61" i="4" s="1"/>
  <c r="BQ63" i="4" s="1"/>
  <c r="BQ33" i="4"/>
  <c r="BQ34" i="4" s="1"/>
  <c r="BQ36" i="4" s="1"/>
  <c r="BQ46" i="4"/>
  <c r="BQ47" i="4" s="1"/>
  <c r="BR41" i="4"/>
  <c r="BP28" i="4"/>
  <c r="BP29" i="4" s="1"/>
  <c r="BQ23" i="4"/>
  <c r="N53" i="2"/>
  <c r="N54" i="2" s="1"/>
  <c r="O47" i="2"/>
  <c r="BQ6" i="4"/>
  <c r="BQ7" i="4" s="1"/>
  <c r="BQ9" i="4" s="1"/>
  <c r="N62" i="2" l="1"/>
  <c r="N63" i="2" s="1"/>
  <c r="N64" i="2" s="1"/>
  <c r="N70" i="2"/>
  <c r="N71" i="2" s="1"/>
  <c r="N72" i="2" s="1"/>
  <c r="N73" i="2" s="1"/>
  <c r="N74" i="2" s="1"/>
  <c r="BR5" i="4"/>
  <c r="BQ10" i="4"/>
  <c r="BQ11" i="4" s="1"/>
  <c r="BR32" i="4"/>
  <c r="BQ37" i="4"/>
  <c r="BQ38" i="4" s="1"/>
  <c r="BQ24" i="4"/>
  <c r="BQ25" i="4" s="1"/>
  <c r="BQ27" i="4" s="1"/>
  <c r="BR59" i="4"/>
  <c r="BQ64" i="4"/>
  <c r="BQ65" i="4" s="1"/>
  <c r="BR42" i="4"/>
  <c r="BR43" i="4" s="1"/>
  <c r="BR45" i="4" s="1"/>
  <c r="BQ15" i="4"/>
  <c r="BQ16" i="4" s="1"/>
  <c r="BQ18" i="4" s="1"/>
  <c r="O29" i="3"/>
  <c r="O30" i="3" s="1"/>
  <c r="O48" i="2"/>
  <c r="O49" i="2" s="1"/>
  <c r="P16" i="3"/>
  <c r="P17" i="3" s="1"/>
  <c r="BR51" i="4"/>
  <c r="BR52" i="4" s="1"/>
  <c r="BR54" i="4" s="1"/>
  <c r="O67" i="2" l="1"/>
  <c r="O10" i="2" s="1"/>
  <c r="O57" i="2"/>
  <c r="O58" i="2" s="1"/>
  <c r="O59" i="2" s="1"/>
  <c r="BQ19" i="4"/>
  <c r="BQ20" i="4" s="1"/>
  <c r="BR14" i="4"/>
  <c r="BR55" i="4"/>
  <c r="BR56" i="4" s="1"/>
  <c r="BS50" i="4"/>
  <c r="BQ28" i="4"/>
  <c r="BQ29" i="4" s="1"/>
  <c r="BR23" i="4"/>
  <c r="O31" i="3"/>
  <c r="O32" i="3" s="1"/>
  <c r="P25" i="3"/>
  <c r="BR46" i="4"/>
  <c r="BR47" i="4" s="1"/>
  <c r="BS41" i="4"/>
  <c r="BR33" i="4"/>
  <c r="BR34" i="4" s="1"/>
  <c r="BR36" i="4" s="1"/>
  <c r="O38" i="3"/>
  <c r="BR60" i="4"/>
  <c r="BR61" i="4" s="1"/>
  <c r="BR63" i="4" s="1"/>
  <c r="BR6" i="4"/>
  <c r="BR7" i="4" s="1"/>
  <c r="BR9" i="4" s="1"/>
  <c r="O68" i="2" l="1"/>
  <c r="O69" i="2" s="1"/>
  <c r="BS42" i="4"/>
  <c r="BS43" i="4" s="1"/>
  <c r="BS45" i="4" s="1"/>
  <c r="BR24" i="4"/>
  <c r="BR25" i="4" s="1"/>
  <c r="BR27" i="4" s="1"/>
  <c r="BS51" i="4"/>
  <c r="BS52" i="4" s="1"/>
  <c r="BS54" i="4" s="1"/>
  <c r="BR10" i="4"/>
  <c r="BR11" i="4" s="1"/>
  <c r="BS5" i="4"/>
  <c r="O39" i="3"/>
  <c r="O40" i="3" s="1"/>
  <c r="O11" i="2"/>
  <c r="O12" i="2" s="1"/>
  <c r="BR15" i="4"/>
  <c r="BR16" i="4" s="1"/>
  <c r="BR18" i="4" s="1"/>
  <c r="BS59" i="4"/>
  <c r="BR64" i="4"/>
  <c r="BR65" i="4" s="1"/>
  <c r="BS32" i="4"/>
  <c r="BR37" i="4"/>
  <c r="BR38" i="4" s="1"/>
  <c r="P26" i="3"/>
  <c r="P27" i="3" s="1"/>
  <c r="O48" i="3" l="1"/>
  <c r="O49" i="3" s="1"/>
  <c r="O50" i="3" s="1"/>
  <c r="O20" i="2"/>
  <c r="O21" i="2" s="1"/>
  <c r="O22" i="2" s="1"/>
  <c r="O23" i="2" s="1"/>
  <c r="BS55" i="4"/>
  <c r="BS56" i="4" s="1"/>
  <c r="BT50" i="4"/>
  <c r="BS23" i="4"/>
  <c r="BR28" i="4"/>
  <c r="BR29" i="4" s="1"/>
  <c r="BT41" i="4"/>
  <c r="BS46" i="4"/>
  <c r="BS47" i="4" s="1"/>
  <c r="O13" i="2"/>
  <c r="O14" i="2" s="1"/>
  <c r="P7" i="2"/>
  <c r="BR19" i="4"/>
  <c r="BR20" i="4" s="1"/>
  <c r="BS14" i="4"/>
  <c r="O41" i="3"/>
  <c r="O42" i="3" s="1"/>
  <c r="P35" i="3"/>
  <c r="BS33" i="4"/>
  <c r="BS34" i="4" s="1"/>
  <c r="BS36" i="4" s="1"/>
  <c r="BS60" i="4"/>
  <c r="BS61" i="4" s="1"/>
  <c r="BS63" i="4" s="1"/>
  <c r="BS6" i="4"/>
  <c r="BS7" i="4" s="1"/>
  <c r="BS9" i="4" s="1"/>
  <c r="P17" i="2" l="1"/>
  <c r="P18" i="2" s="1"/>
  <c r="P19" i="2" s="1"/>
  <c r="O58" i="3"/>
  <c r="O59" i="3" s="1"/>
  <c r="O60" i="3" s="1"/>
  <c r="BS37" i="4"/>
  <c r="BS38" i="4" s="1"/>
  <c r="BT32" i="4"/>
  <c r="BS64" i="4"/>
  <c r="BS65" i="4" s="1"/>
  <c r="BT59" i="4"/>
  <c r="BT5" i="4"/>
  <c r="BS10" i="4"/>
  <c r="BS11" i="4" s="1"/>
  <c r="P36" i="3"/>
  <c r="P37" i="3" s="1"/>
  <c r="P8" i="2"/>
  <c r="P9" i="2" s="1"/>
  <c r="BT51" i="4"/>
  <c r="BT52" i="4" s="1"/>
  <c r="BT54" i="4" s="1"/>
  <c r="O30" i="2"/>
  <c r="O24" i="2"/>
  <c r="BT42" i="4"/>
  <c r="BT43" i="4" s="1"/>
  <c r="BT45" i="4" s="1"/>
  <c r="BS15" i="4"/>
  <c r="BS16" i="4" s="1"/>
  <c r="BS18" i="4" s="1"/>
  <c r="O51" i="3"/>
  <c r="O52" i="3" s="1"/>
  <c r="P45" i="3"/>
  <c r="BS24" i="4"/>
  <c r="BS25" i="4" s="1"/>
  <c r="BS27" i="4" s="1"/>
  <c r="BU50" i="4" l="1"/>
  <c r="BT55" i="4"/>
  <c r="BT56" i="4" s="1"/>
  <c r="BT14" i="4"/>
  <c r="BS19" i="4"/>
  <c r="BS20" i="4" s="1"/>
  <c r="BS28" i="4"/>
  <c r="BS29" i="4" s="1"/>
  <c r="BT23" i="4"/>
  <c r="O68" i="3"/>
  <c r="O69" i="3" s="1"/>
  <c r="O70" i="3" s="1"/>
  <c r="BT60" i="4"/>
  <c r="BT61" i="4" s="1"/>
  <c r="BT63" i="4" s="1"/>
  <c r="BT46" i="4"/>
  <c r="BT47" i="4" s="1"/>
  <c r="BU41" i="4"/>
  <c r="BT6" i="4"/>
  <c r="BT7" i="4" s="1"/>
  <c r="BT9" i="4" s="1"/>
  <c r="O61" i="3"/>
  <c r="O62" i="3" s="1"/>
  <c r="P55" i="3"/>
  <c r="P46" i="3"/>
  <c r="P47" i="3" s="1"/>
  <c r="BT33" i="4"/>
  <c r="BT34" i="4" s="1"/>
  <c r="BT36" i="4" s="1"/>
  <c r="O31" i="2"/>
  <c r="O32" i="2" s="1"/>
  <c r="O40" i="2" l="1"/>
  <c r="O41" i="2" s="1"/>
  <c r="O42" i="2" s="1"/>
  <c r="O71" i="3"/>
  <c r="O72" i="3" s="1"/>
  <c r="P65" i="3"/>
  <c r="BU42" i="4"/>
  <c r="BU43" i="4" s="1"/>
  <c r="BU45" i="4" s="1"/>
  <c r="BU59" i="4"/>
  <c r="BT64" i="4"/>
  <c r="BT65" i="4" s="1"/>
  <c r="BU32" i="4"/>
  <c r="BT37" i="4"/>
  <c r="BT38" i="4" s="1"/>
  <c r="BU5" i="4"/>
  <c r="BT10" i="4"/>
  <c r="BT11" i="4" s="1"/>
  <c r="O33" i="2"/>
  <c r="O34" i="2" s="1"/>
  <c r="P27" i="2"/>
  <c r="P56" i="3"/>
  <c r="P57" i="3" s="1"/>
  <c r="BT24" i="4"/>
  <c r="BT25" i="4" s="1"/>
  <c r="BT27" i="4" s="1"/>
  <c r="BT15" i="4"/>
  <c r="BT16" i="4" s="1"/>
  <c r="BT18" i="4" s="1"/>
  <c r="BU51" i="4"/>
  <c r="BU52" i="4" s="1"/>
  <c r="BU54" i="4" s="1"/>
  <c r="O50" i="2" l="1"/>
  <c r="O51" i="2" s="1"/>
  <c r="O52" i="2" s="1"/>
  <c r="BV50" i="4"/>
  <c r="BU55" i="4"/>
  <c r="BU56" i="4" s="1"/>
  <c r="BT19" i="4"/>
  <c r="BT20" i="4" s="1"/>
  <c r="BU14" i="4"/>
  <c r="BV41" i="4"/>
  <c r="BU46" i="4"/>
  <c r="BU47" i="4" s="1"/>
  <c r="O43" i="2"/>
  <c r="O44" i="2" s="1"/>
  <c r="P37" i="2"/>
  <c r="BU6" i="4"/>
  <c r="BU7" i="4" s="1"/>
  <c r="BU9" i="4" s="1"/>
  <c r="BU33" i="4"/>
  <c r="BU34" i="4" s="1"/>
  <c r="BU36" i="4" s="1"/>
  <c r="BU60" i="4"/>
  <c r="BU61" i="4" s="1"/>
  <c r="BU63" i="4" s="1"/>
  <c r="BU23" i="4"/>
  <c r="BT28" i="4"/>
  <c r="BT29" i="4" s="1"/>
  <c r="P28" i="2"/>
  <c r="P29" i="2" s="1"/>
  <c r="P66" i="3"/>
  <c r="P67" i="3" s="1"/>
  <c r="P8" i="3"/>
  <c r="BV5" i="4" l="1"/>
  <c r="BU10" i="4"/>
  <c r="BU11" i="4" s="1"/>
  <c r="BV59" i="4"/>
  <c r="BU64" i="4"/>
  <c r="BU65" i="4" s="1"/>
  <c r="BU24" i="4"/>
  <c r="BU25" i="4" s="1"/>
  <c r="BU27" i="4" s="1"/>
  <c r="BV32" i="4"/>
  <c r="BU37" i="4"/>
  <c r="BU38" i="4" s="1"/>
  <c r="BU15" i="4"/>
  <c r="BU16" i="4" s="1"/>
  <c r="BU18" i="4" s="1"/>
  <c r="P9" i="3"/>
  <c r="P10" i="3" s="1"/>
  <c r="O60" i="2"/>
  <c r="P38" i="2"/>
  <c r="P39" i="2" s="1"/>
  <c r="BV42" i="4"/>
  <c r="BV43" i="4" s="1"/>
  <c r="BV45" i="4" s="1"/>
  <c r="BV51" i="4"/>
  <c r="BV52" i="4" s="1"/>
  <c r="BV54" i="4" s="1"/>
  <c r="O53" i="2"/>
  <c r="O54" i="2" s="1"/>
  <c r="P47" i="2"/>
  <c r="BW41" i="4" l="1"/>
  <c r="BV46" i="4"/>
  <c r="BV47" i="4" s="1"/>
  <c r="BV14" i="4"/>
  <c r="BU19" i="4"/>
  <c r="BU20" i="4" s="1"/>
  <c r="P48" i="2"/>
  <c r="P49" i="2" s="1"/>
  <c r="O61" i="2"/>
  <c r="O62" i="2" s="1"/>
  <c r="BV60" i="4"/>
  <c r="BV61" i="4" s="1"/>
  <c r="BV63" i="4" s="1"/>
  <c r="BW50" i="4"/>
  <c r="BV55" i="4"/>
  <c r="BV56" i="4" s="1"/>
  <c r="P11" i="3"/>
  <c r="P12" i="3" s="1"/>
  <c r="Q5" i="3"/>
  <c r="BV23" i="4"/>
  <c r="BU28" i="4"/>
  <c r="BU29" i="4" s="1"/>
  <c r="P18" i="3"/>
  <c r="BV33" i="4"/>
  <c r="BV34" i="4" s="1"/>
  <c r="BV36" i="4" s="1"/>
  <c r="BV6" i="4"/>
  <c r="BV7" i="4" s="1"/>
  <c r="BV9" i="4" s="1"/>
  <c r="BV64" i="4" l="1"/>
  <c r="BV65" i="4" s="1"/>
  <c r="BW59" i="4"/>
  <c r="BW5" i="4"/>
  <c r="BV10" i="4"/>
  <c r="BV11" i="4" s="1"/>
  <c r="BW32" i="4"/>
  <c r="BV37" i="4"/>
  <c r="BV38" i="4" s="1"/>
  <c r="BV24" i="4"/>
  <c r="BV25" i="4" s="1"/>
  <c r="BV27" i="4" s="1"/>
  <c r="BW51" i="4"/>
  <c r="BW52" i="4" s="1"/>
  <c r="BW54" i="4" s="1"/>
  <c r="O63" i="2"/>
  <c r="O64" i="2" s="1"/>
  <c r="P57" i="2"/>
  <c r="P19" i="3"/>
  <c r="P20" i="3" s="1"/>
  <c r="Q6" i="3"/>
  <c r="Q7" i="3" s="1"/>
  <c r="O70" i="2"/>
  <c r="O71" i="2" s="1"/>
  <c r="O72" i="2" s="1"/>
  <c r="BV15" i="4"/>
  <c r="BV16" i="4" s="1"/>
  <c r="BV18" i="4" s="1"/>
  <c r="BW42" i="4"/>
  <c r="BW43" i="4" s="1"/>
  <c r="BW45" i="4" s="1"/>
  <c r="P28" i="3" l="1"/>
  <c r="P29" i="3" s="1"/>
  <c r="P30" i="3" s="1"/>
  <c r="BW23" i="4"/>
  <c r="BV28" i="4"/>
  <c r="BV29" i="4" s="1"/>
  <c r="BX41" i="4"/>
  <c r="BW46" i="4"/>
  <c r="BW47" i="4" s="1"/>
  <c r="BW14" i="4"/>
  <c r="BV19" i="4"/>
  <c r="BV20" i="4" s="1"/>
  <c r="O73" i="2"/>
  <c r="O74" i="2" s="1"/>
  <c r="P67" i="2"/>
  <c r="P21" i="3"/>
  <c r="P22" i="3" s="1"/>
  <c r="Q15" i="3"/>
  <c r="BW33" i="4"/>
  <c r="BW34" i="4" s="1"/>
  <c r="BW36" i="4" s="1"/>
  <c r="P58" i="2"/>
  <c r="P59" i="2" s="1"/>
  <c r="BW55" i="4"/>
  <c r="BW56" i="4" s="1"/>
  <c r="BX50" i="4"/>
  <c r="BW60" i="4"/>
  <c r="BW61" i="4" s="1"/>
  <c r="BW63" i="4" s="1"/>
  <c r="BW6" i="4"/>
  <c r="BW7" i="4" s="1"/>
  <c r="BW9" i="4" s="1"/>
  <c r="P38" i="3" l="1"/>
  <c r="P39" i="3" s="1"/>
  <c r="P40" i="3" s="1"/>
  <c r="BW10" i="4"/>
  <c r="BW11" i="4" s="1"/>
  <c r="BX5" i="4"/>
  <c r="BW37" i="4"/>
  <c r="BW38" i="4" s="1"/>
  <c r="BX32" i="4"/>
  <c r="P10" i="2"/>
  <c r="P68" i="2"/>
  <c r="P69" i="2" s="1"/>
  <c r="BX59" i="4"/>
  <c r="BW64" i="4"/>
  <c r="BW65" i="4" s="1"/>
  <c r="BX42" i="4"/>
  <c r="BX43" i="4" s="1"/>
  <c r="BX45" i="4" s="1"/>
  <c r="Q16" i="3"/>
  <c r="Q17" i="3" s="1"/>
  <c r="BX51" i="4"/>
  <c r="BX52" i="4" s="1"/>
  <c r="BX54" i="4" s="1"/>
  <c r="P31" i="3"/>
  <c r="P32" i="3" s="1"/>
  <c r="Q25" i="3"/>
  <c r="BW15" i="4"/>
  <c r="BW16" i="4" s="1"/>
  <c r="BW18" i="4" s="1"/>
  <c r="BW24" i="4"/>
  <c r="BW25" i="4" s="1"/>
  <c r="BW27" i="4" s="1"/>
  <c r="P48" i="3" l="1"/>
  <c r="P49" i="3" s="1"/>
  <c r="P50" i="3" s="1"/>
  <c r="BW19" i="4"/>
  <c r="BW20" i="4" s="1"/>
  <c r="BX14" i="4"/>
  <c r="BW28" i="4"/>
  <c r="BW29" i="4" s="1"/>
  <c r="BX23" i="4"/>
  <c r="BX55" i="4"/>
  <c r="BX56" i="4" s="1"/>
  <c r="BY50" i="4"/>
  <c r="BY41" i="4"/>
  <c r="BX46" i="4"/>
  <c r="BX47" i="4" s="1"/>
  <c r="P41" i="3"/>
  <c r="P42" i="3" s="1"/>
  <c r="Q35" i="3"/>
  <c r="BX60" i="4"/>
  <c r="BX61" i="4" s="1"/>
  <c r="BX63" i="4" s="1"/>
  <c r="BX6" i="4"/>
  <c r="BX7" i="4" s="1"/>
  <c r="BX9" i="4" s="1"/>
  <c r="Q26" i="3"/>
  <c r="Q27" i="3" s="1"/>
  <c r="BX33" i="4"/>
  <c r="BX34" i="4" s="1"/>
  <c r="BX36" i="4" s="1"/>
  <c r="P11" i="2"/>
  <c r="P12" i="2" s="1"/>
  <c r="P58" i="3" l="1"/>
  <c r="P59" i="3" s="1"/>
  <c r="P60" i="3" s="1"/>
  <c r="P13" i="2"/>
  <c r="P14" i="2" s="1"/>
  <c r="Q7" i="2"/>
  <c r="BX37" i="4"/>
  <c r="BX38" i="4" s="1"/>
  <c r="BY32" i="4"/>
  <c r="BY59" i="4"/>
  <c r="BX64" i="4"/>
  <c r="BX65" i="4" s="1"/>
  <c r="BY42" i="4"/>
  <c r="BY43" i="4" s="1"/>
  <c r="BY45" i="4" s="1"/>
  <c r="BY51" i="4"/>
  <c r="BY52" i="4" s="1"/>
  <c r="BY54" i="4" s="1"/>
  <c r="BX15" i="4"/>
  <c r="BX16" i="4" s="1"/>
  <c r="BX18" i="4" s="1"/>
  <c r="BY5" i="4"/>
  <c r="BX10" i="4"/>
  <c r="BX11" i="4" s="1"/>
  <c r="P51" i="3"/>
  <c r="P52" i="3" s="1"/>
  <c r="Q45" i="3"/>
  <c r="BX24" i="4"/>
  <c r="BX25" i="4" s="1"/>
  <c r="BX27" i="4" s="1"/>
  <c r="Q36" i="3"/>
  <c r="Q37" i="3" s="1"/>
  <c r="P20" i="2"/>
  <c r="P21" i="2" s="1"/>
  <c r="P22" i="2" s="1"/>
  <c r="BY6" i="4" l="1"/>
  <c r="BY7" i="4" s="1"/>
  <c r="BY9" i="4" s="1"/>
  <c r="BZ50" i="4"/>
  <c r="BY55" i="4"/>
  <c r="BY56" i="4" s="1"/>
  <c r="BY60" i="4"/>
  <c r="BY61" i="4" s="1"/>
  <c r="BY63" i="4" s="1"/>
  <c r="P23" i="2"/>
  <c r="Q17" i="2"/>
  <c r="BZ41" i="4"/>
  <c r="BY46" i="4"/>
  <c r="BY47" i="4" s="1"/>
  <c r="BY33" i="4"/>
  <c r="BY34" i="4" s="1"/>
  <c r="BY36" i="4" s="1"/>
  <c r="P61" i="3"/>
  <c r="P62" i="3" s="1"/>
  <c r="Q55" i="3"/>
  <c r="BY23" i="4"/>
  <c r="BX28" i="4"/>
  <c r="BX29" i="4" s="1"/>
  <c r="BY14" i="4"/>
  <c r="BX19" i="4"/>
  <c r="BX20" i="4" s="1"/>
  <c r="P68" i="3"/>
  <c r="P69" i="3" s="1"/>
  <c r="P70" i="3" s="1"/>
  <c r="Q46" i="3"/>
  <c r="Q47" i="3" s="1"/>
  <c r="Q8" i="2"/>
  <c r="Q9" i="2" s="1"/>
  <c r="BY10" i="4" l="1"/>
  <c r="BY11" i="4" s="1"/>
  <c r="BZ5" i="4"/>
  <c r="BY37" i="4"/>
  <c r="BY38" i="4" s="1"/>
  <c r="BZ32" i="4"/>
  <c r="Q56" i="3"/>
  <c r="Q57" i="3" s="1"/>
  <c r="BZ42" i="4"/>
  <c r="BZ43" i="4" s="1"/>
  <c r="BZ45" i="4" s="1"/>
  <c r="P30" i="2"/>
  <c r="P24" i="2"/>
  <c r="BZ51" i="4"/>
  <c r="BZ52" i="4" s="1"/>
  <c r="BZ54" i="4" s="1"/>
  <c r="BY24" i="4"/>
  <c r="BY25" i="4" s="1"/>
  <c r="BY27" i="4" s="1"/>
  <c r="P71" i="3"/>
  <c r="P72" i="3" s="1"/>
  <c r="Q65" i="3"/>
  <c r="BY15" i="4"/>
  <c r="BY16" i="4" s="1"/>
  <c r="BY18" i="4" s="1"/>
  <c r="BY64" i="4"/>
  <c r="BY65" i="4" s="1"/>
  <c r="BZ59" i="4"/>
  <c r="Q18" i="2"/>
  <c r="Q19" i="2" s="1"/>
  <c r="BY28" i="4" l="1"/>
  <c r="BY29" i="4" s="1"/>
  <c r="BZ23" i="4"/>
  <c r="BZ14" i="4"/>
  <c r="BY19" i="4"/>
  <c r="BY20" i="4" s="1"/>
  <c r="Q66" i="3"/>
  <c r="Q67" i="3" s="1"/>
  <c r="Q8" i="3"/>
  <c r="BZ33" i="4"/>
  <c r="BZ34" i="4" s="1"/>
  <c r="BZ36" i="4" s="1"/>
  <c r="BZ60" i="4"/>
  <c r="BZ61" i="4" s="1"/>
  <c r="BZ63" i="4" s="1"/>
  <c r="BZ55" i="4"/>
  <c r="BZ56" i="4" s="1"/>
  <c r="CA50" i="4"/>
  <c r="BZ46" i="4"/>
  <c r="BZ47" i="4" s="1"/>
  <c r="CA41" i="4"/>
  <c r="BZ6" i="4"/>
  <c r="BZ7" i="4" s="1"/>
  <c r="BZ9" i="4" s="1"/>
  <c r="P31" i="2"/>
  <c r="P32" i="2" s="1"/>
  <c r="CA32" i="4" l="1"/>
  <c r="BZ37" i="4"/>
  <c r="BZ38" i="4" s="1"/>
  <c r="BZ64" i="4"/>
  <c r="BZ65" i="4" s="1"/>
  <c r="CA59" i="4"/>
  <c r="BZ10" i="4"/>
  <c r="BZ11" i="4" s="1"/>
  <c r="CA5" i="4"/>
  <c r="CA51" i="4"/>
  <c r="CA52" i="4" s="1"/>
  <c r="CA54" i="4" s="1"/>
  <c r="Q9" i="3"/>
  <c r="Q10" i="3" s="1"/>
  <c r="P33" i="2"/>
  <c r="P34" i="2" s="1"/>
  <c r="Q27" i="2"/>
  <c r="BZ15" i="4"/>
  <c r="BZ16" i="4" s="1"/>
  <c r="BZ18" i="4" s="1"/>
  <c r="P40" i="2"/>
  <c r="CA42" i="4"/>
  <c r="CA43" i="4" s="1"/>
  <c r="CA45" i="4" s="1"/>
  <c r="BZ24" i="4"/>
  <c r="BZ25" i="4" s="1"/>
  <c r="BZ27" i="4" s="1"/>
  <c r="Q18" i="3" l="1"/>
  <c r="Q19" i="3" s="1"/>
  <c r="Q20" i="3" s="1"/>
  <c r="CA55" i="4"/>
  <c r="CA56" i="4" s="1"/>
  <c r="CB50" i="4"/>
  <c r="CA6" i="4"/>
  <c r="CA7" i="4" s="1"/>
  <c r="CA9" i="4" s="1"/>
  <c r="CA60" i="4"/>
  <c r="CA61" i="4" s="1"/>
  <c r="CA63" i="4" s="1"/>
  <c r="CB41" i="4"/>
  <c r="CA46" i="4"/>
  <c r="CA47" i="4" s="1"/>
  <c r="Q11" i="3"/>
  <c r="Q12" i="3" s="1"/>
  <c r="R5" i="3"/>
  <c r="BZ28" i="4"/>
  <c r="BZ29" i="4" s="1"/>
  <c r="CA23" i="4"/>
  <c r="P41" i="2"/>
  <c r="P42" i="2" s="1"/>
  <c r="BZ19" i="4"/>
  <c r="BZ20" i="4" s="1"/>
  <c r="CA14" i="4"/>
  <c r="Q28" i="2"/>
  <c r="Q29" i="2" s="1"/>
  <c r="CA33" i="4"/>
  <c r="CA34" i="4" s="1"/>
  <c r="CA36" i="4" s="1"/>
  <c r="Q28" i="3" l="1"/>
  <c r="Q29" i="3" s="1"/>
  <c r="Q30" i="3" s="1"/>
  <c r="P50" i="2"/>
  <c r="P51" i="2" s="1"/>
  <c r="P52" i="2" s="1"/>
  <c r="CA10" i="4"/>
  <c r="CA11" i="4" s="1"/>
  <c r="CB5" i="4"/>
  <c r="CA64" i="4"/>
  <c r="CA65" i="4" s="1"/>
  <c r="CB59" i="4"/>
  <c r="CB42" i="4"/>
  <c r="CB43" i="4" s="1"/>
  <c r="CB45" i="4" s="1"/>
  <c r="Q21" i="3"/>
  <c r="Q22" i="3" s="1"/>
  <c r="R15" i="3"/>
  <c r="CA24" i="4"/>
  <c r="CA25" i="4" s="1"/>
  <c r="CA27" i="4" s="1"/>
  <c r="R6" i="3"/>
  <c r="R7" i="3" s="1"/>
  <c r="CB32" i="4"/>
  <c r="CA37" i="4"/>
  <c r="CA38" i="4" s="1"/>
  <c r="CA15" i="4"/>
  <c r="CA16" i="4" s="1"/>
  <c r="CA18" i="4" s="1"/>
  <c r="P43" i="2"/>
  <c r="P44" i="2" s="1"/>
  <c r="Q37" i="2"/>
  <c r="CB51" i="4"/>
  <c r="CB52" i="4" s="1"/>
  <c r="CB54" i="4" s="1"/>
  <c r="CB23" i="4" l="1"/>
  <c r="CA28" i="4"/>
  <c r="CA29" i="4" s="1"/>
  <c r="CC41" i="4"/>
  <c r="CB46" i="4"/>
  <c r="CB47" i="4" s="1"/>
  <c r="CC50" i="4"/>
  <c r="CB55" i="4"/>
  <c r="CB56" i="4" s="1"/>
  <c r="P53" i="2"/>
  <c r="P54" i="2" s="1"/>
  <c r="Q47" i="2"/>
  <c r="P60" i="2"/>
  <c r="Q38" i="2"/>
  <c r="Q39" i="2" s="1"/>
  <c r="Q38" i="3"/>
  <c r="R16" i="3"/>
  <c r="R17" i="3" s="1"/>
  <c r="Q31" i="3"/>
  <c r="Q32" i="3" s="1"/>
  <c r="R25" i="3"/>
  <c r="CB60" i="4"/>
  <c r="CB61" i="4" s="1"/>
  <c r="CB63" i="4" s="1"/>
  <c r="CB6" i="4"/>
  <c r="CB7" i="4" s="1"/>
  <c r="CB9" i="4" s="1"/>
  <c r="CA19" i="4"/>
  <c r="CA20" i="4" s="1"/>
  <c r="CB14" i="4"/>
  <c r="CB33" i="4"/>
  <c r="CB34" i="4" s="1"/>
  <c r="CB36" i="4" s="1"/>
  <c r="CB37" i="4" l="1"/>
  <c r="CB38" i="4" s="1"/>
  <c r="CC32" i="4"/>
  <c r="CC59" i="4"/>
  <c r="CB64" i="4"/>
  <c r="CB65" i="4" s="1"/>
  <c r="CC5" i="4"/>
  <c r="CB10" i="4"/>
  <c r="CB11" i="4" s="1"/>
  <c r="Q39" i="3"/>
  <c r="Q40" i="3" s="1"/>
  <c r="Q48" i="2"/>
  <c r="Q49" i="2" s="1"/>
  <c r="P61" i="2"/>
  <c r="P62" i="2" s="1"/>
  <c r="CC42" i="4"/>
  <c r="CC43" i="4" s="1"/>
  <c r="CC45" i="4" s="1"/>
  <c r="CB24" i="4"/>
  <c r="CB25" i="4" s="1"/>
  <c r="CB27" i="4" s="1"/>
  <c r="R26" i="3"/>
  <c r="R27" i="3" s="1"/>
  <c r="CB15" i="4"/>
  <c r="CB16" i="4" s="1"/>
  <c r="CB18" i="4" s="1"/>
  <c r="CC51" i="4"/>
  <c r="CC52" i="4" s="1"/>
  <c r="CC54" i="4" s="1"/>
  <c r="Q48" i="3" l="1"/>
  <c r="Q49" i="3" s="1"/>
  <c r="Q50" i="3" s="1"/>
  <c r="P70" i="2"/>
  <c r="P71" i="2" s="1"/>
  <c r="P72" i="2" s="1"/>
  <c r="P73" i="2" s="1"/>
  <c r="P74" i="2" s="1"/>
  <c r="CC55" i="4"/>
  <c r="CC56" i="4" s="1"/>
  <c r="CD50" i="4"/>
  <c r="CC14" i="4"/>
  <c r="CB19" i="4"/>
  <c r="CB20" i="4" s="1"/>
  <c r="CC46" i="4"/>
  <c r="CC47" i="4" s="1"/>
  <c r="CD41" i="4"/>
  <c r="CC23" i="4"/>
  <c r="CB28" i="4"/>
  <c r="CB29" i="4" s="1"/>
  <c r="Q41" i="3"/>
  <c r="Q42" i="3" s="1"/>
  <c r="R35" i="3"/>
  <c r="CC6" i="4"/>
  <c r="CC7" i="4" s="1"/>
  <c r="CC9" i="4" s="1"/>
  <c r="CC60" i="4"/>
  <c r="CC61" i="4" s="1"/>
  <c r="CC63" i="4" s="1"/>
  <c r="CC33" i="4"/>
  <c r="CC34" i="4" s="1"/>
  <c r="CC36" i="4" s="1"/>
  <c r="P63" i="2"/>
  <c r="P64" i="2" s="1"/>
  <c r="Q57" i="2"/>
  <c r="Q67" i="2" l="1"/>
  <c r="Q68" i="2" s="1"/>
  <c r="Q69" i="2" s="1"/>
  <c r="Q58" i="3"/>
  <c r="Q59" i="3" s="1"/>
  <c r="Q60" i="3" s="1"/>
  <c r="CC64" i="4"/>
  <c r="CC65" i="4" s="1"/>
  <c r="CD59" i="4"/>
  <c r="R36" i="3"/>
  <c r="R37" i="3" s="1"/>
  <c r="CC24" i="4"/>
  <c r="CC25" i="4" s="1"/>
  <c r="CC27" i="4" s="1"/>
  <c r="Q51" i="3"/>
  <c r="Q52" i="3" s="1"/>
  <c r="R45" i="3"/>
  <c r="Q10" i="2"/>
  <c r="CC15" i="4"/>
  <c r="CC16" i="4" s="1"/>
  <c r="CC18" i="4" s="1"/>
  <c r="CD32" i="4"/>
  <c r="CC37" i="4"/>
  <c r="CC38" i="4" s="1"/>
  <c r="CD42" i="4"/>
  <c r="CD43" i="4" s="1"/>
  <c r="CD45" i="4" s="1"/>
  <c r="CD51" i="4"/>
  <c r="CD52" i="4" s="1"/>
  <c r="CD54" i="4" s="1"/>
  <c r="Q58" i="2"/>
  <c r="Q59" i="2" s="1"/>
  <c r="CD5" i="4"/>
  <c r="CC10" i="4"/>
  <c r="CC11" i="4" s="1"/>
  <c r="Q68" i="3" l="1"/>
  <c r="Q69" i="3" s="1"/>
  <c r="Q70" i="3" s="1"/>
  <c r="R65" i="3" s="1"/>
  <c r="CD55" i="4"/>
  <c r="CD56" i="4" s="1"/>
  <c r="CE50" i="4"/>
  <c r="CE41" i="4"/>
  <c r="CD46" i="4"/>
  <c r="CD47" i="4" s="1"/>
  <c r="CC28" i="4"/>
  <c r="CC29" i="4" s="1"/>
  <c r="CD23" i="4"/>
  <c r="CD6" i="4"/>
  <c r="CD7" i="4" s="1"/>
  <c r="CD9" i="4" s="1"/>
  <c r="Q61" i="3"/>
  <c r="Q62" i="3" s="1"/>
  <c r="R55" i="3"/>
  <c r="Q11" i="2"/>
  <c r="Q12" i="2" s="1"/>
  <c r="CD33" i="4"/>
  <c r="CD34" i="4" s="1"/>
  <c r="CD36" i="4" s="1"/>
  <c r="R46" i="3"/>
  <c r="R47" i="3" s="1"/>
  <c r="CD60" i="4"/>
  <c r="CD61" i="4" s="1"/>
  <c r="CD63" i="4" s="1"/>
  <c r="CC19" i="4"/>
  <c r="CC20" i="4" s="1"/>
  <c r="CD14" i="4"/>
  <c r="Q71" i="3" l="1"/>
  <c r="Q72" i="3" s="1"/>
  <c r="Q20" i="2"/>
  <c r="Q21" i="2" s="1"/>
  <c r="Q22" i="2" s="1"/>
  <c r="R17" i="2" s="1"/>
  <c r="CD64" i="4"/>
  <c r="CD65" i="4" s="1"/>
  <c r="CE59" i="4"/>
  <c r="CE42" i="4"/>
  <c r="CE43" i="4" s="1"/>
  <c r="CE45" i="4" s="1"/>
  <c r="R66" i="3"/>
  <c r="R67" i="3" s="1"/>
  <c r="R8" i="3"/>
  <c r="R56" i="3"/>
  <c r="R57" i="3" s="1"/>
  <c r="CD10" i="4"/>
  <c r="CD11" i="4" s="1"/>
  <c r="CE5" i="4"/>
  <c r="CD24" i="4"/>
  <c r="CD25" i="4" s="1"/>
  <c r="CD27" i="4" s="1"/>
  <c r="CE51" i="4"/>
  <c r="CE52" i="4" s="1"/>
  <c r="CE54" i="4" s="1"/>
  <c r="CD15" i="4"/>
  <c r="CD16" i="4" s="1"/>
  <c r="CD18" i="4" s="1"/>
  <c r="CE32" i="4"/>
  <c r="CD37" i="4"/>
  <c r="CD38" i="4" s="1"/>
  <c r="Q13" i="2"/>
  <c r="Q14" i="2" s="1"/>
  <c r="R7" i="2"/>
  <c r="Q23" i="2" l="1"/>
  <c r="Q30" i="2" s="1"/>
  <c r="CE46" i="4"/>
  <c r="CE47" i="4" s="1"/>
  <c r="CF41" i="4"/>
  <c r="CD28" i="4"/>
  <c r="CD29" i="4" s="1"/>
  <c r="CE23" i="4"/>
  <c r="CE14" i="4"/>
  <c r="CD19" i="4"/>
  <c r="CD20" i="4" s="1"/>
  <c r="R18" i="2"/>
  <c r="R19" i="2" s="1"/>
  <c r="R9" i="3"/>
  <c r="R10" i="3" s="1"/>
  <c r="CE33" i="4"/>
  <c r="CE34" i="4" s="1"/>
  <c r="CE36" i="4" s="1"/>
  <c r="R8" i="2"/>
  <c r="R9" i="2" s="1"/>
  <c r="CF50" i="4"/>
  <c r="CE55" i="4"/>
  <c r="CE56" i="4" s="1"/>
  <c r="CE6" i="4"/>
  <c r="CE7" i="4" s="1"/>
  <c r="CE9" i="4" s="1"/>
  <c r="CE60" i="4"/>
  <c r="CE61" i="4" s="1"/>
  <c r="CE63" i="4" s="1"/>
  <c r="Q24" i="2" l="1"/>
  <c r="R18" i="3"/>
  <c r="R19" i="3" s="1"/>
  <c r="R20" i="3" s="1"/>
  <c r="CF32" i="4"/>
  <c r="CE37" i="4"/>
  <c r="CE38" i="4" s="1"/>
  <c r="CE15" i="4"/>
  <c r="CE16" i="4" s="1"/>
  <c r="CE18" i="4" s="1"/>
  <c r="Q31" i="2"/>
  <c r="Q32" i="2" s="1"/>
  <c r="R11" i="3"/>
  <c r="R12" i="3" s="1"/>
  <c r="S5" i="3"/>
  <c r="CF42" i="4"/>
  <c r="CF43" i="4" s="1"/>
  <c r="CF45" i="4" s="1"/>
  <c r="CF59" i="4"/>
  <c r="CE64" i="4"/>
  <c r="CE65" i="4" s="1"/>
  <c r="CF5" i="4"/>
  <c r="CE10" i="4"/>
  <c r="CE11" i="4" s="1"/>
  <c r="CF51" i="4"/>
  <c r="CF52" i="4" s="1"/>
  <c r="CF54" i="4" s="1"/>
  <c r="CE24" i="4"/>
  <c r="CE25" i="4" s="1"/>
  <c r="CE27" i="4" s="1"/>
  <c r="R28" i="3" l="1"/>
  <c r="R29" i="3" s="1"/>
  <c r="R30" i="3" s="1"/>
  <c r="Q40" i="2"/>
  <c r="Q41" i="2" s="1"/>
  <c r="Q42" i="2" s="1"/>
  <c r="CG50" i="4"/>
  <c r="CF55" i="4"/>
  <c r="CF56" i="4" s="1"/>
  <c r="S6" i="3"/>
  <c r="S7" i="3" s="1"/>
  <c r="CF14" i="4"/>
  <c r="CE19" i="4"/>
  <c r="CE20" i="4" s="1"/>
  <c r="CF23" i="4"/>
  <c r="CE28" i="4"/>
  <c r="CE29" i="4" s="1"/>
  <c r="CF6" i="4"/>
  <c r="CF7" i="4" s="1"/>
  <c r="CF9" i="4" s="1"/>
  <c r="CG41" i="4"/>
  <c r="CF46" i="4"/>
  <c r="CF47" i="4" s="1"/>
  <c r="CF60" i="4"/>
  <c r="CF61" i="4" s="1"/>
  <c r="CF63" i="4" s="1"/>
  <c r="R21" i="3"/>
  <c r="R22" i="3" s="1"/>
  <c r="S15" i="3"/>
  <c r="CF33" i="4"/>
  <c r="CF34" i="4" s="1"/>
  <c r="CF36" i="4" s="1"/>
  <c r="Q33" i="2"/>
  <c r="Q34" i="2" s="1"/>
  <c r="R27" i="2"/>
  <c r="CF10" i="4" l="1"/>
  <c r="CF11" i="4" s="1"/>
  <c r="CG5" i="4"/>
  <c r="Q43" i="2"/>
  <c r="Q44" i="2" s="1"/>
  <c r="R37" i="2"/>
  <c r="Q50" i="2"/>
  <c r="CG42" i="4"/>
  <c r="CG43" i="4" s="1"/>
  <c r="CG45" i="4" s="1"/>
  <c r="CF24" i="4"/>
  <c r="CF25" i="4" s="1"/>
  <c r="CF27" i="4" s="1"/>
  <c r="R31" i="3"/>
  <c r="R32" i="3" s="1"/>
  <c r="S25" i="3"/>
  <c r="S16" i="3"/>
  <c r="S17" i="3" s="1"/>
  <c r="CF64" i="4"/>
  <c r="CF65" i="4" s="1"/>
  <c r="CG59" i="4"/>
  <c r="CF15" i="4"/>
  <c r="CF16" i="4" s="1"/>
  <c r="CF18" i="4" s="1"/>
  <c r="R28" i="2"/>
  <c r="R29" i="2" s="1"/>
  <c r="CG32" i="4"/>
  <c r="CF37" i="4"/>
  <c r="CF38" i="4" s="1"/>
  <c r="R38" i="3"/>
  <c r="CG51" i="4"/>
  <c r="CG52" i="4" s="1"/>
  <c r="CG54" i="4" s="1"/>
  <c r="CH41" i="4" l="1"/>
  <c r="CG46" i="4"/>
  <c r="CG47" i="4" s="1"/>
  <c r="S26" i="3"/>
  <c r="S27" i="3" s="1"/>
  <c r="CH50" i="4"/>
  <c r="CG55" i="4"/>
  <c r="CG56" i="4" s="1"/>
  <c r="CG60" i="4"/>
  <c r="CG61" i="4" s="1"/>
  <c r="CG63" i="4" s="1"/>
  <c r="Q51" i="2"/>
  <c r="Q52" i="2" s="1"/>
  <c r="R39" i="3"/>
  <c r="R40" i="3" s="1"/>
  <c r="CG33" i="4"/>
  <c r="CG34" i="4" s="1"/>
  <c r="CG36" i="4" s="1"/>
  <c r="CF19" i="4"/>
  <c r="CF20" i="4" s="1"/>
  <c r="CG14" i="4"/>
  <c r="CF28" i="4"/>
  <c r="CF29" i="4" s="1"/>
  <c r="CG23" i="4"/>
  <c r="R38" i="2"/>
  <c r="R39" i="2" s="1"/>
  <c r="CG6" i="4"/>
  <c r="CG7" i="4" s="1"/>
  <c r="CG9" i="4" s="1"/>
  <c r="R48" i="3" l="1"/>
  <c r="R49" i="3" s="1"/>
  <c r="R50" i="3" s="1"/>
  <c r="CG64" i="4"/>
  <c r="CG65" i="4" s="1"/>
  <c r="CH59" i="4"/>
  <c r="CG37" i="4"/>
  <c r="CG38" i="4" s="1"/>
  <c r="CH32" i="4"/>
  <c r="CG10" i="4"/>
  <c r="CG11" i="4" s="1"/>
  <c r="CH5" i="4"/>
  <c r="R41" i="3"/>
  <c r="R42" i="3" s="1"/>
  <c r="S35" i="3"/>
  <c r="Q60" i="2"/>
  <c r="CH51" i="4"/>
  <c r="CH52" i="4" s="1"/>
  <c r="CH54" i="4" s="1"/>
  <c r="CG24" i="4"/>
  <c r="CG25" i="4" s="1"/>
  <c r="CG27" i="4" s="1"/>
  <c r="CG15" i="4"/>
  <c r="CG16" i="4" s="1"/>
  <c r="CG18" i="4" s="1"/>
  <c r="Q53" i="2"/>
  <c r="Q54" i="2" s="1"/>
  <c r="R47" i="2"/>
  <c r="CH42" i="4"/>
  <c r="CH43" i="4" s="1"/>
  <c r="CH45" i="4" s="1"/>
  <c r="CH55" i="4" l="1"/>
  <c r="CH56" i="4" s="1"/>
  <c r="CI50" i="4"/>
  <c r="CH46" i="4"/>
  <c r="CH47" i="4" s="1"/>
  <c r="CI41" i="4"/>
  <c r="CG19" i="4"/>
  <c r="CG20" i="4" s="1"/>
  <c r="CH14" i="4"/>
  <c r="Q61" i="2"/>
  <c r="Q62" i="2" s="1"/>
  <c r="R58" i="3"/>
  <c r="S36" i="3"/>
  <c r="S37" i="3" s="1"/>
  <c r="CH33" i="4"/>
  <c r="CH34" i="4" s="1"/>
  <c r="CH36" i="4" s="1"/>
  <c r="CH60" i="4"/>
  <c r="CH61" i="4" s="1"/>
  <c r="CH63" i="4" s="1"/>
  <c r="R51" i="3"/>
  <c r="R52" i="3" s="1"/>
  <c r="S45" i="3"/>
  <c r="CG28" i="4"/>
  <c r="CG29" i="4" s="1"/>
  <c r="CH23" i="4"/>
  <c r="R48" i="2"/>
  <c r="R49" i="2" s="1"/>
  <c r="CH6" i="4"/>
  <c r="CH7" i="4" s="1"/>
  <c r="CH9" i="4" s="1"/>
  <c r="Q70" i="2" l="1"/>
  <c r="Q71" i="2" s="1"/>
  <c r="Q72" i="2" s="1"/>
  <c r="Q73" i="2" s="1"/>
  <c r="Q74" i="2" s="1"/>
  <c r="CH10" i="4"/>
  <c r="CH11" i="4" s="1"/>
  <c r="CI5" i="4"/>
  <c r="CH15" i="4"/>
  <c r="CH16" i="4" s="1"/>
  <c r="CH18" i="4" s="1"/>
  <c r="CI42" i="4"/>
  <c r="CI43" i="4" s="1"/>
  <c r="CI45" i="4" s="1"/>
  <c r="S46" i="3"/>
  <c r="S47" i="3" s="1"/>
  <c r="CI32" i="4"/>
  <c r="CH37" i="4"/>
  <c r="CH38" i="4" s="1"/>
  <c r="R59" i="3"/>
  <c r="R60" i="3" s="1"/>
  <c r="Q63" i="2"/>
  <c r="Q64" i="2" s="1"/>
  <c r="R57" i="2"/>
  <c r="CI51" i="4"/>
  <c r="CI52" i="4" s="1"/>
  <c r="CI54" i="4" s="1"/>
  <c r="CH24" i="4"/>
  <c r="CH25" i="4" s="1"/>
  <c r="CH27" i="4" s="1"/>
  <c r="CH64" i="4"/>
  <c r="CH65" i="4" s="1"/>
  <c r="CI59" i="4"/>
  <c r="R67" i="2" l="1"/>
  <c r="R68" i="2" s="1"/>
  <c r="R69" i="2" s="1"/>
  <c r="CI46" i="4"/>
  <c r="CI47" i="4" s="1"/>
  <c r="CJ41" i="4"/>
  <c r="CH19" i="4"/>
  <c r="CH20" i="4" s="1"/>
  <c r="CI14" i="4"/>
  <c r="CI55" i="4"/>
  <c r="CI56" i="4" s="1"/>
  <c r="CJ50" i="4"/>
  <c r="R58" i="2"/>
  <c r="R59" i="2" s="1"/>
  <c r="CI6" i="4"/>
  <c r="CI7" i="4" s="1"/>
  <c r="CI9" i="4" s="1"/>
  <c r="R61" i="3"/>
  <c r="R62" i="3" s="1"/>
  <c r="S55" i="3"/>
  <c r="CI60" i="4"/>
  <c r="CI61" i="4" s="1"/>
  <c r="CI63" i="4" s="1"/>
  <c r="CI33" i="4"/>
  <c r="CI34" i="4" s="1"/>
  <c r="CI36" i="4" s="1"/>
  <c r="R68" i="3"/>
  <c r="R69" i="3" s="1"/>
  <c r="R70" i="3" s="1"/>
  <c r="CH28" i="4"/>
  <c r="CH29" i="4" s="1"/>
  <c r="CI23" i="4"/>
  <c r="R10" i="2" l="1"/>
  <c r="R11" i="2" s="1"/>
  <c r="R12" i="2" s="1"/>
  <c r="CJ32" i="4"/>
  <c r="CI37" i="4"/>
  <c r="CI38" i="4" s="1"/>
  <c r="CI64" i="4"/>
  <c r="CI65" i="4" s="1"/>
  <c r="CJ59" i="4"/>
  <c r="CI24" i="4"/>
  <c r="CI25" i="4" s="1"/>
  <c r="CI27" i="4" s="1"/>
  <c r="CJ51" i="4"/>
  <c r="CJ52" i="4" s="1"/>
  <c r="CJ54" i="4" s="1"/>
  <c r="CI10" i="4"/>
  <c r="CI11" i="4" s="1"/>
  <c r="CJ5" i="4"/>
  <c r="S56" i="3"/>
  <c r="S57" i="3" s="1"/>
  <c r="CI15" i="4"/>
  <c r="CI16" i="4" s="1"/>
  <c r="CI18" i="4" s="1"/>
  <c r="R71" i="3"/>
  <c r="R72" i="3" s="1"/>
  <c r="S65" i="3"/>
  <c r="CJ42" i="4"/>
  <c r="CJ43" i="4" s="1"/>
  <c r="CJ45" i="4" s="1"/>
  <c r="R20" i="2" l="1"/>
  <c r="R21" i="2" s="1"/>
  <c r="R22" i="2" s="1"/>
  <c r="S17" i="2" s="1"/>
  <c r="CI28" i="4"/>
  <c r="CI29" i="4" s="1"/>
  <c r="CJ23" i="4"/>
  <c r="CJ55" i="4"/>
  <c r="CJ56" i="4" s="1"/>
  <c r="CK50" i="4"/>
  <c r="CJ46" i="4"/>
  <c r="CJ47" i="4" s="1"/>
  <c r="CK41" i="4"/>
  <c r="S8" i="3"/>
  <c r="S66" i="3"/>
  <c r="S67" i="3" s="1"/>
  <c r="CJ6" i="4"/>
  <c r="CJ7" i="4" s="1"/>
  <c r="CJ9" i="4" s="1"/>
  <c r="R13" i="2"/>
  <c r="R14" i="2" s="1"/>
  <c r="S7" i="2"/>
  <c r="CJ14" i="4"/>
  <c r="CI19" i="4"/>
  <c r="CI20" i="4" s="1"/>
  <c r="CJ60" i="4"/>
  <c r="CJ61" i="4" s="1"/>
  <c r="CJ63" i="4" s="1"/>
  <c r="CJ33" i="4"/>
  <c r="CJ34" i="4" s="1"/>
  <c r="CJ36" i="4" s="1"/>
  <c r="R23" i="2" l="1"/>
  <c r="R30" i="2" s="1"/>
  <c r="CK59" i="4"/>
  <c r="CJ64" i="4"/>
  <c r="CJ65" i="4" s="1"/>
  <c r="CK5" i="4"/>
  <c r="CJ10" i="4"/>
  <c r="CJ11" i="4" s="1"/>
  <c r="S9" i="3"/>
  <c r="S10" i="3" s="1"/>
  <c r="CJ24" i="4"/>
  <c r="CJ25" i="4" s="1"/>
  <c r="CJ27" i="4" s="1"/>
  <c r="CJ37" i="4"/>
  <c r="CJ38" i="4" s="1"/>
  <c r="CK32" i="4"/>
  <c r="CJ15" i="4"/>
  <c r="CJ16" i="4" s="1"/>
  <c r="CJ18" i="4" s="1"/>
  <c r="CK42" i="4"/>
  <c r="CK43" i="4" s="1"/>
  <c r="CK45" i="4" s="1"/>
  <c r="S8" i="2"/>
  <c r="S9" i="2" s="1"/>
  <c r="S18" i="2"/>
  <c r="S19" i="2" s="1"/>
  <c r="CK51" i="4"/>
  <c r="CK52" i="4" s="1"/>
  <c r="CK54" i="4" s="1"/>
  <c r="R24" i="2" l="1"/>
  <c r="CL50" i="4"/>
  <c r="CK55" i="4"/>
  <c r="CK56" i="4" s="1"/>
  <c r="CL41" i="4"/>
  <c r="CK46" i="4"/>
  <c r="CK47" i="4" s="1"/>
  <c r="R31" i="2"/>
  <c r="R32" i="2" s="1"/>
  <c r="CK33" i="4"/>
  <c r="CK34" i="4" s="1"/>
  <c r="CK36" i="4" s="1"/>
  <c r="S18" i="3"/>
  <c r="S11" i="3"/>
  <c r="S12" i="3" s="1"/>
  <c r="T5" i="3"/>
  <c r="CJ19" i="4"/>
  <c r="CJ20" i="4" s="1"/>
  <c r="CK14" i="4"/>
  <c r="CJ28" i="4"/>
  <c r="CJ29" i="4" s="1"/>
  <c r="CK23" i="4"/>
  <c r="CK6" i="4"/>
  <c r="CK7" i="4" s="1"/>
  <c r="CK9" i="4" s="1"/>
  <c r="CK60" i="4"/>
  <c r="CK61" i="4" s="1"/>
  <c r="CK63" i="4" s="1"/>
  <c r="CK37" i="4" l="1"/>
  <c r="CK38" i="4" s="1"/>
  <c r="CL32" i="4"/>
  <c r="S19" i="3"/>
  <c r="S20" i="3" s="1"/>
  <c r="R33" i="2"/>
  <c r="R34" i="2" s="1"/>
  <c r="S27" i="2"/>
  <c r="CK15" i="4"/>
  <c r="CK16" i="4" s="1"/>
  <c r="CK18" i="4" s="1"/>
  <c r="R40" i="2"/>
  <c r="CL51" i="4"/>
  <c r="CL52" i="4" s="1"/>
  <c r="CL54" i="4" s="1"/>
  <c r="T6" i="3"/>
  <c r="T7" i="3" s="1"/>
  <c r="CL5" i="4"/>
  <c r="CK10" i="4"/>
  <c r="CK11" i="4" s="1"/>
  <c r="CK64" i="4"/>
  <c r="CK65" i="4" s="1"/>
  <c r="CL59" i="4"/>
  <c r="CK24" i="4"/>
  <c r="CK25" i="4" s="1"/>
  <c r="CK27" i="4" s="1"/>
  <c r="CL42" i="4"/>
  <c r="CL43" i="4" s="1"/>
  <c r="CL45" i="4" s="1"/>
  <c r="CL23" i="4" l="1"/>
  <c r="CK28" i="4"/>
  <c r="CK29" i="4" s="1"/>
  <c r="CK19" i="4"/>
  <c r="CK20" i="4" s="1"/>
  <c r="CL14" i="4"/>
  <c r="CM50" i="4"/>
  <c r="CL55" i="4"/>
  <c r="CL56" i="4" s="1"/>
  <c r="R41" i="2"/>
  <c r="R42" i="2" s="1"/>
  <c r="CL6" i="4"/>
  <c r="CL7" i="4" s="1"/>
  <c r="CL9" i="4" s="1"/>
  <c r="S28" i="2"/>
  <c r="S29" i="2" s="1"/>
  <c r="CL46" i="4"/>
  <c r="CL47" i="4" s="1"/>
  <c r="CM41" i="4"/>
  <c r="CL60" i="4"/>
  <c r="CL61" i="4" s="1"/>
  <c r="CL63" i="4" s="1"/>
  <c r="S28" i="3"/>
  <c r="CL33" i="4"/>
  <c r="CL34" i="4" s="1"/>
  <c r="CL36" i="4" s="1"/>
  <c r="S21" i="3"/>
  <c r="S22" i="3" s="1"/>
  <c r="T15" i="3"/>
  <c r="R50" i="2" l="1"/>
  <c r="R51" i="2" s="1"/>
  <c r="R52" i="2" s="1"/>
  <c r="CL37" i="4"/>
  <c r="CL38" i="4" s="1"/>
  <c r="CM32" i="4"/>
  <c r="CL10" i="4"/>
  <c r="CL11" i="4" s="1"/>
  <c r="CM5" i="4"/>
  <c r="CL64" i="4"/>
  <c r="CL65" i="4" s="1"/>
  <c r="CM59" i="4"/>
  <c r="S29" i="3"/>
  <c r="S30" i="3" s="1"/>
  <c r="CL24" i="4"/>
  <c r="CL25" i="4" s="1"/>
  <c r="CL27" i="4" s="1"/>
  <c r="CL15" i="4"/>
  <c r="CL16" i="4" s="1"/>
  <c r="CL18" i="4" s="1"/>
  <c r="CM51" i="4"/>
  <c r="CM52" i="4" s="1"/>
  <c r="CM54" i="4" s="1"/>
  <c r="T16" i="3"/>
  <c r="T17" i="3" s="1"/>
  <c r="CM42" i="4"/>
  <c r="CM43" i="4" s="1"/>
  <c r="CM45" i="4" s="1"/>
  <c r="R43" i="2"/>
  <c r="R44" i="2" s="1"/>
  <c r="S37" i="2"/>
  <c r="R60" i="2" l="1"/>
  <c r="R61" i="2" s="1"/>
  <c r="R62" i="2" s="1"/>
  <c r="CN41" i="4"/>
  <c r="CM46" i="4"/>
  <c r="CM47" i="4" s="1"/>
  <c r="CM55" i="4"/>
  <c r="CM56" i="4" s="1"/>
  <c r="CN50" i="4"/>
  <c r="CL28" i="4"/>
  <c r="CL29" i="4" s="1"/>
  <c r="CM23" i="4"/>
  <c r="S38" i="2"/>
  <c r="S39" i="2" s="1"/>
  <c r="R53" i="2"/>
  <c r="R54" i="2" s="1"/>
  <c r="S47" i="2"/>
  <c r="CM6" i="4"/>
  <c r="CM7" i="4" s="1"/>
  <c r="CM9" i="4" s="1"/>
  <c r="CL19" i="4"/>
  <c r="CL20" i="4" s="1"/>
  <c r="CM14" i="4"/>
  <c r="S38" i="3"/>
  <c r="CM60" i="4"/>
  <c r="CM61" i="4" s="1"/>
  <c r="CM63" i="4" s="1"/>
  <c r="CM33" i="4"/>
  <c r="CM34" i="4" s="1"/>
  <c r="CM36" i="4" s="1"/>
  <c r="S31" i="3"/>
  <c r="S32" i="3" s="1"/>
  <c r="T25" i="3"/>
  <c r="R70" i="2" l="1"/>
  <c r="R71" i="2" s="1"/>
  <c r="R72" i="2" s="1"/>
  <c r="R73" i="2" s="1"/>
  <c r="R74" i="2" s="1"/>
  <c r="CN32" i="4"/>
  <c r="CM37" i="4"/>
  <c r="CM38" i="4" s="1"/>
  <c r="CM64" i="4"/>
  <c r="CM65" i="4" s="1"/>
  <c r="CN59" i="4"/>
  <c r="R63" i="2"/>
  <c r="R64" i="2" s="1"/>
  <c r="S57" i="2"/>
  <c r="S48" i="2"/>
  <c r="S49" i="2" s="1"/>
  <c r="CN42" i="4"/>
  <c r="CN43" i="4" s="1"/>
  <c r="CN45" i="4" s="1"/>
  <c r="CN5" i="4"/>
  <c r="CM10" i="4"/>
  <c r="CM11" i="4" s="1"/>
  <c r="CM24" i="4"/>
  <c r="CM25" i="4" s="1"/>
  <c r="CM27" i="4" s="1"/>
  <c r="CN51" i="4"/>
  <c r="CN52" i="4" s="1"/>
  <c r="CN54" i="4" s="1"/>
  <c r="S39" i="3"/>
  <c r="S40" i="3" s="1"/>
  <c r="T26" i="3"/>
  <c r="T27" i="3" s="1"/>
  <c r="CM15" i="4"/>
  <c r="CM16" i="4" s="1"/>
  <c r="CM18" i="4" s="1"/>
  <c r="S67" i="2" l="1"/>
  <c r="S10" i="2" s="1"/>
  <c r="CN23" i="4"/>
  <c r="CM28" i="4"/>
  <c r="CM29" i="4" s="1"/>
  <c r="CN14" i="4"/>
  <c r="CM19" i="4"/>
  <c r="CM20" i="4" s="1"/>
  <c r="CO41" i="4"/>
  <c r="CN46" i="4"/>
  <c r="CN47" i="4" s="1"/>
  <c r="S41" i="3"/>
  <c r="S42" i="3" s="1"/>
  <c r="T35" i="3"/>
  <c r="CN33" i="4"/>
  <c r="CN34" i="4" s="1"/>
  <c r="CN36" i="4" s="1"/>
  <c r="CO50" i="4"/>
  <c r="CN55" i="4"/>
  <c r="CN56" i="4" s="1"/>
  <c r="CN6" i="4"/>
  <c r="CN7" i="4" s="1"/>
  <c r="CN9" i="4" s="1"/>
  <c r="S48" i="3"/>
  <c r="S58" i="2"/>
  <c r="S59" i="2" s="1"/>
  <c r="CN60" i="4"/>
  <c r="CN61" i="4" s="1"/>
  <c r="CN63" i="4" s="1"/>
  <c r="S68" i="2" l="1"/>
  <c r="S69" i="2" s="1"/>
  <c r="CO5" i="4"/>
  <c r="CN10" i="4"/>
  <c r="CN11" i="4" s="1"/>
  <c r="CO59" i="4"/>
  <c r="CN64" i="4"/>
  <c r="CN65" i="4" s="1"/>
  <c r="CO42" i="4"/>
  <c r="CO43" i="4" s="1"/>
  <c r="CO45" i="4" s="1"/>
  <c r="CO51" i="4"/>
  <c r="CO52" i="4" s="1"/>
  <c r="CO54" i="4" s="1"/>
  <c r="CN15" i="4"/>
  <c r="CN16" i="4" s="1"/>
  <c r="CN18" i="4" s="1"/>
  <c r="CN37" i="4"/>
  <c r="CN38" i="4" s="1"/>
  <c r="CO32" i="4"/>
  <c r="S11" i="2"/>
  <c r="S12" i="2" s="1"/>
  <c r="S49" i="3"/>
  <c r="S50" i="3" s="1"/>
  <c r="T36" i="3"/>
  <c r="T37" i="3" s="1"/>
  <c r="CN24" i="4"/>
  <c r="CN25" i="4" s="1"/>
  <c r="CN27" i="4" s="1"/>
  <c r="CO46" i="4" l="1"/>
  <c r="CO47" i="4" s="1"/>
  <c r="CP41" i="4"/>
  <c r="CO23" i="4"/>
  <c r="CN28" i="4"/>
  <c r="CN29" i="4" s="1"/>
  <c r="CP50" i="4"/>
  <c r="CO55" i="4"/>
  <c r="CO56" i="4" s="1"/>
  <c r="S58" i="3"/>
  <c r="S20" i="2"/>
  <c r="S21" i="2" s="1"/>
  <c r="S22" i="2" s="1"/>
  <c r="CO33" i="4"/>
  <c r="CO34" i="4" s="1"/>
  <c r="CO36" i="4" s="1"/>
  <c r="CO60" i="4"/>
  <c r="CO61" i="4" s="1"/>
  <c r="CO63" i="4" s="1"/>
  <c r="CO6" i="4"/>
  <c r="CO7" i="4" s="1"/>
  <c r="CO9" i="4" s="1"/>
  <c r="S13" i="2"/>
  <c r="S14" i="2" s="1"/>
  <c r="T7" i="2"/>
  <c r="S51" i="3"/>
  <c r="S52" i="3" s="1"/>
  <c r="T45" i="3"/>
  <c r="CN19" i="4"/>
  <c r="CN20" i="4" s="1"/>
  <c r="CO14" i="4"/>
  <c r="CP5" i="4" l="1"/>
  <c r="CO10" i="4"/>
  <c r="CO11" i="4" s="1"/>
  <c r="CO15" i="4"/>
  <c r="CO16" i="4" s="1"/>
  <c r="CO18" i="4" s="1"/>
  <c r="T8" i="2"/>
  <c r="T9" i="2" s="1"/>
  <c r="CP59" i="4"/>
  <c r="CO64" i="4"/>
  <c r="CO65" i="4" s="1"/>
  <c r="CO37" i="4"/>
  <c r="CO38" i="4" s="1"/>
  <c r="CP32" i="4"/>
  <c r="S23" i="2"/>
  <c r="T17" i="2"/>
  <c r="CP51" i="4"/>
  <c r="CP52" i="4" s="1"/>
  <c r="CP54" i="4" s="1"/>
  <c r="S59" i="3"/>
  <c r="S60" i="3" s="1"/>
  <c r="CO24" i="4"/>
  <c r="CO25" i="4" s="1"/>
  <c r="CO27" i="4" s="1"/>
  <c r="CP42" i="4"/>
  <c r="CP43" i="4" s="1"/>
  <c r="CP45" i="4" s="1"/>
  <c r="T46" i="3"/>
  <c r="T47" i="3" s="1"/>
  <c r="S68" i="3" l="1"/>
  <c r="S69" i="3" s="1"/>
  <c r="S70" i="3" s="1"/>
  <c r="T65" i="3" s="1"/>
  <c r="CP55" i="4"/>
  <c r="CP56" i="4" s="1"/>
  <c r="CQ50" i="4"/>
  <c r="CO28" i="4"/>
  <c r="CO29" i="4" s="1"/>
  <c r="CP23" i="4"/>
  <c r="CP60" i="4"/>
  <c r="CP61" i="4" s="1"/>
  <c r="CP63" i="4" s="1"/>
  <c r="CP14" i="4"/>
  <c r="CO19" i="4"/>
  <c r="CO20" i="4" s="1"/>
  <c r="CP46" i="4"/>
  <c r="CP47" i="4" s="1"/>
  <c r="CQ41" i="4"/>
  <c r="T18" i="2"/>
  <c r="T19" i="2" s="1"/>
  <c r="CP33" i="4"/>
  <c r="CP34" i="4" s="1"/>
  <c r="CP36" i="4" s="1"/>
  <c r="S61" i="3"/>
  <c r="S62" i="3" s="1"/>
  <c r="T55" i="3"/>
  <c r="S24" i="2"/>
  <c r="S30" i="2"/>
  <c r="CP6" i="4"/>
  <c r="CP7" i="4" s="1"/>
  <c r="CP9" i="4" s="1"/>
  <c r="S71" i="3" l="1"/>
  <c r="S72" i="3" s="1"/>
  <c r="CP10" i="4"/>
  <c r="CP11" i="4" s="1"/>
  <c r="CQ5" i="4"/>
  <c r="CQ59" i="4"/>
  <c r="CP64" i="4"/>
  <c r="CP65" i="4" s="1"/>
  <c r="S31" i="2"/>
  <c r="S32" i="2" s="1"/>
  <c r="T8" i="3"/>
  <c r="T66" i="3"/>
  <c r="T67" i="3" s="1"/>
  <c r="CP24" i="4"/>
  <c r="CP25" i="4" s="1"/>
  <c r="CP27" i="4" s="1"/>
  <c r="CQ51" i="4"/>
  <c r="CQ52" i="4" s="1"/>
  <c r="CQ54" i="4" s="1"/>
  <c r="T56" i="3"/>
  <c r="T57" i="3" s="1"/>
  <c r="CQ42" i="4"/>
  <c r="CQ43" i="4" s="1"/>
  <c r="CQ45" i="4" s="1"/>
  <c r="CQ32" i="4"/>
  <c r="CP37" i="4"/>
  <c r="CP38" i="4" s="1"/>
  <c r="CP15" i="4"/>
  <c r="CP16" i="4" s="1"/>
  <c r="CP18" i="4" s="1"/>
  <c r="S40" i="2" l="1"/>
  <c r="S41" i="2" s="1"/>
  <c r="S42" i="2" s="1"/>
  <c r="CR41" i="4"/>
  <c r="CQ46" i="4"/>
  <c r="CQ47" i="4" s="1"/>
  <c r="CP19" i="4"/>
  <c r="CP20" i="4" s="1"/>
  <c r="CQ14" i="4"/>
  <c r="CR50" i="4"/>
  <c r="CQ55" i="4"/>
  <c r="CQ56" i="4" s="1"/>
  <c r="CQ23" i="4"/>
  <c r="CP28" i="4"/>
  <c r="CP29" i="4" s="1"/>
  <c r="T9" i="3"/>
  <c r="T10" i="3" s="1"/>
  <c r="CQ60" i="4"/>
  <c r="CQ61" i="4" s="1"/>
  <c r="CQ63" i="4" s="1"/>
  <c r="CQ33" i="4"/>
  <c r="CQ34" i="4" s="1"/>
  <c r="CQ36" i="4" s="1"/>
  <c r="CQ6" i="4"/>
  <c r="CQ7" i="4" s="1"/>
  <c r="CQ9" i="4" s="1"/>
  <c r="S33" i="2"/>
  <c r="S34" i="2" s="1"/>
  <c r="T27" i="2"/>
  <c r="T18" i="3" l="1"/>
  <c r="T19" i="3" s="1"/>
  <c r="T20" i="3" s="1"/>
  <c r="CQ10" i="4"/>
  <c r="CQ11" i="4" s="1"/>
  <c r="CR5" i="4"/>
  <c r="CR59" i="4"/>
  <c r="CQ64" i="4"/>
  <c r="CQ65" i="4" s="1"/>
  <c r="T11" i="3"/>
  <c r="T12" i="3" s="1"/>
  <c r="U5" i="3"/>
  <c r="CR51" i="4"/>
  <c r="CR52" i="4" s="1"/>
  <c r="CR54" i="4" s="1"/>
  <c r="S43" i="2"/>
  <c r="S44" i="2" s="1"/>
  <c r="T37" i="2"/>
  <c r="CQ15" i="4"/>
  <c r="CQ16" i="4" s="1"/>
  <c r="CQ18" i="4" s="1"/>
  <c r="T28" i="2"/>
  <c r="T29" i="2" s="1"/>
  <c r="CR32" i="4"/>
  <c r="CQ37" i="4"/>
  <c r="CQ38" i="4" s="1"/>
  <c r="S50" i="2"/>
  <c r="CQ24" i="4"/>
  <c r="CQ25" i="4" s="1"/>
  <c r="CQ27" i="4" s="1"/>
  <c r="CR42" i="4"/>
  <c r="CR43" i="4" s="1"/>
  <c r="CR45" i="4" s="1"/>
  <c r="T28" i="3" l="1"/>
  <c r="T29" i="3" s="1"/>
  <c r="T30" i="3" s="1"/>
  <c r="CQ28" i="4"/>
  <c r="CQ29" i="4" s="1"/>
  <c r="CR23" i="4"/>
  <c r="CR55" i="4"/>
  <c r="CR56" i="4" s="1"/>
  <c r="CS50" i="4"/>
  <c r="CR14" i="4"/>
  <c r="CQ19" i="4"/>
  <c r="CQ20" i="4" s="1"/>
  <c r="S51" i="2"/>
  <c r="S52" i="2" s="1"/>
  <c r="CR33" i="4"/>
  <c r="CR34" i="4" s="1"/>
  <c r="CR36" i="4" s="1"/>
  <c r="T38" i="2"/>
  <c r="T39" i="2" s="1"/>
  <c r="U6" i="3"/>
  <c r="U7" i="3" s="1"/>
  <c r="CR6" i="4"/>
  <c r="CR7" i="4" s="1"/>
  <c r="CR9" i="4" s="1"/>
  <c r="CS41" i="4"/>
  <c r="CR46" i="4"/>
  <c r="CR47" i="4" s="1"/>
  <c r="T21" i="3"/>
  <c r="T22" i="3" s="1"/>
  <c r="U15" i="3"/>
  <c r="CR60" i="4"/>
  <c r="CR61" i="4" s="1"/>
  <c r="CR63" i="4" s="1"/>
  <c r="S60" i="2" l="1"/>
  <c r="S61" i="2" s="1"/>
  <c r="S62" i="2" s="1"/>
  <c r="T38" i="3"/>
  <c r="T39" i="3" s="1"/>
  <c r="T40" i="3" s="1"/>
  <c r="CR64" i="4"/>
  <c r="CR65" i="4" s="1"/>
  <c r="CS59" i="4"/>
  <c r="CS5" i="4"/>
  <c r="CR10" i="4"/>
  <c r="CR11" i="4" s="1"/>
  <c r="U16" i="3"/>
  <c r="U17" i="3" s="1"/>
  <c r="CR24" i="4"/>
  <c r="CR25" i="4" s="1"/>
  <c r="CR27" i="4" s="1"/>
  <c r="CR37" i="4"/>
  <c r="CR38" i="4" s="1"/>
  <c r="CS32" i="4"/>
  <c r="CR15" i="4"/>
  <c r="CR16" i="4" s="1"/>
  <c r="CR18" i="4" s="1"/>
  <c r="CS42" i="4"/>
  <c r="CS43" i="4" s="1"/>
  <c r="CS45" i="4" s="1"/>
  <c r="T31" i="3"/>
  <c r="T32" i="3" s="1"/>
  <c r="U25" i="3"/>
  <c r="S53" i="2"/>
  <c r="S54" i="2" s="1"/>
  <c r="T47" i="2"/>
  <c r="CS51" i="4"/>
  <c r="CS52" i="4" s="1"/>
  <c r="CS54" i="4" s="1"/>
  <c r="T48" i="3" l="1"/>
  <c r="CR19" i="4"/>
  <c r="CR20" i="4" s="1"/>
  <c r="CS14" i="4"/>
  <c r="CT41" i="4"/>
  <c r="CS46" i="4"/>
  <c r="CS47" i="4" s="1"/>
  <c r="CT50" i="4"/>
  <c r="CS55" i="4"/>
  <c r="CS56" i="4" s="1"/>
  <c r="T48" i="2"/>
  <c r="T49" i="2" s="1"/>
  <c r="U26" i="3"/>
  <c r="U27" i="3" s="1"/>
  <c r="S63" i="2"/>
  <c r="S64" i="2" s="1"/>
  <c r="T57" i="2"/>
  <c r="CS60" i="4"/>
  <c r="CS61" i="4" s="1"/>
  <c r="CS63" i="4" s="1"/>
  <c r="T41" i="3"/>
  <c r="T42" i="3" s="1"/>
  <c r="U35" i="3"/>
  <c r="CR28" i="4"/>
  <c r="CR29" i="4" s="1"/>
  <c r="CS23" i="4"/>
  <c r="T49" i="3"/>
  <c r="T50" i="3" s="1"/>
  <c r="CS33" i="4"/>
  <c r="CS34" i="4" s="1"/>
  <c r="CS36" i="4" s="1"/>
  <c r="S70" i="2"/>
  <c r="S71" i="2" s="1"/>
  <c r="S72" i="2" s="1"/>
  <c r="CS6" i="4"/>
  <c r="CS7" i="4" s="1"/>
  <c r="CS9" i="4" s="1"/>
  <c r="T58" i="3" l="1"/>
  <c r="T59" i="3" s="1"/>
  <c r="T60" i="3" s="1"/>
  <c r="CT59" i="4"/>
  <c r="CS64" i="4"/>
  <c r="CS65" i="4" s="1"/>
  <c r="CT5" i="4"/>
  <c r="CS10" i="4"/>
  <c r="CS11" i="4" s="1"/>
  <c r="S73" i="2"/>
  <c r="S74" i="2" s="1"/>
  <c r="T67" i="2"/>
  <c r="T58" i="2"/>
  <c r="T59" i="2" s="1"/>
  <c r="CS37" i="4"/>
  <c r="CS38" i="4" s="1"/>
  <c r="CT32" i="4"/>
  <c r="T51" i="3"/>
  <c r="T52" i="3" s="1"/>
  <c r="U45" i="3"/>
  <c r="CS24" i="4"/>
  <c r="CS25" i="4" s="1"/>
  <c r="CS27" i="4" s="1"/>
  <c r="U36" i="3"/>
  <c r="U37" i="3" s="1"/>
  <c r="CT42" i="4"/>
  <c r="CT43" i="4" s="1"/>
  <c r="CT45" i="4" s="1"/>
  <c r="CS15" i="4"/>
  <c r="CS16" i="4" s="1"/>
  <c r="CS18" i="4" s="1"/>
  <c r="CT51" i="4"/>
  <c r="CT52" i="4" s="1"/>
  <c r="CT54" i="4" s="1"/>
  <c r="CU41" i="4" l="1"/>
  <c r="CT46" i="4"/>
  <c r="CT47" i="4" s="1"/>
  <c r="CU50" i="4"/>
  <c r="CT55" i="4"/>
  <c r="CT56" i="4" s="1"/>
  <c r="CS28" i="4"/>
  <c r="CS29" i="4" s="1"/>
  <c r="CT23" i="4"/>
  <c r="CT14" i="4"/>
  <c r="CS19" i="4"/>
  <c r="CS20" i="4" s="1"/>
  <c r="CT33" i="4"/>
  <c r="CT34" i="4" s="1"/>
  <c r="CT36" i="4" s="1"/>
  <c r="T68" i="3"/>
  <c r="T69" i="3" s="1"/>
  <c r="T70" i="3" s="1"/>
  <c r="T68" i="2"/>
  <c r="T69" i="2" s="1"/>
  <c r="T10" i="2"/>
  <c r="CT6" i="4"/>
  <c r="CT7" i="4" s="1"/>
  <c r="CT9" i="4" s="1"/>
  <c r="T61" i="3"/>
  <c r="T62" i="3" s="1"/>
  <c r="U55" i="3"/>
  <c r="U46" i="3"/>
  <c r="U47" i="3" s="1"/>
  <c r="CT60" i="4"/>
  <c r="CT61" i="4" s="1"/>
  <c r="CT63" i="4" s="1"/>
  <c r="CT37" i="4" l="1"/>
  <c r="CT38" i="4" s="1"/>
  <c r="CU32" i="4"/>
  <c r="CT64" i="4"/>
  <c r="CT65" i="4" s="1"/>
  <c r="CU59" i="4"/>
  <c r="CT10" i="4"/>
  <c r="CT11" i="4" s="1"/>
  <c r="CU5" i="4"/>
  <c r="T71" i="3"/>
  <c r="T72" i="3" s="1"/>
  <c r="U65" i="3"/>
  <c r="CT15" i="4"/>
  <c r="CT16" i="4" s="1"/>
  <c r="CT18" i="4" s="1"/>
  <c r="CU51" i="4"/>
  <c r="H20" i="9" s="1"/>
  <c r="U56" i="3"/>
  <c r="U57" i="3" s="1"/>
  <c r="T11" i="2"/>
  <c r="T12" i="2" s="1"/>
  <c r="CT24" i="4"/>
  <c r="CT25" i="4" s="1"/>
  <c r="CT27" i="4" s="1"/>
  <c r="CU42" i="4"/>
  <c r="H19" i="9" s="1"/>
  <c r="T20" i="2" l="1"/>
  <c r="T21" i="2" s="1"/>
  <c r="T22" i="2" s="1"/>
  <c r="T23" i="2" s="1"/>
  <c r="CU43" i="4"/>
  <c r="CU45" i="4" s="1"/>
  <c r="CV41" i="4" s="1"/>
  <c r="CT28" i="4"/>
  <c r="CT29" i="4" s="1"/>
  <c r="CU23" i="4"/>
  <c r="CU14" i="4"/>
  <c r="CT19" i="4"/>
  <c r="CT20" i="4" s="1"/>
  <c r="Q19" i="9"/>
  <c r="N19" i="9" s="1"/>
  <c r="E19" i="9"/>
  <c r="CU6" i="4"/>
  <c r="H15" i="9" s="1"/>
  <c r="CU60" i="4"/>
  <c r="H21" i="9" s="1"/>
  <c r="CU33" i="4"/>
  <c r="H18" i="9" s="1"/>
  <c r="Q20" i="9"/>
  <c r="N20" i="9" s="1"/>
  <c r="E20" i="9"/>
  <c r="U66" i="3"/>
  <c r="U67" i="3" s="1"/>
  <c r="U8" i="3"/>
  <c r="CU52" i="4"/>
  <c r="CU54" i="4" s="1"/>
  <c r="T13" i="2"/>
  <c r="T14" i="2" s="1"/>
  <c r="U7" i="2"/>
  <c r="CU46" i="4" l="1"/>
  <c r="CU47" i="4" s="1"/>
  <c r="U17" i="2"/>
  <c r="U18" i="2" s="1"/>
  <c r="U19" i="2" s="1"/>
  <c r="U8" i="2"/>
  <c r="U9" i="2" s="1"/>
  <c r="T24" i="2"/>
  <c r="T30" i="2"/>
  <c r="CU61" i="4"/>
  <c r="CU63" i="4" s="1"/>
  <c r="CV42" i="4"/>
  <c r="CV43" i="4" s="1"/>
  <c r="CV45" i="4" s="1"/>
  <c r="Q21" i="9"/>
  <c r="N21" i="9" s="1"/>
  <c r="E21" i="9"/>
  <c r="CV50" i="4"/>
  <c r="CU55" i="4"/>
  <c r="CU56" i="4" s="1"/>
  <c r="U9" i="3"/>
  <c r="U10" i="3" s="1"/>
  <c r="CU34" i="4"/>
  <c r="CU36" i="4" s="1"/>
  <c r="CU7" i="4"/>
  <c r="CU9" i="4" s="1"/>
  <c r="CU15" i="4"/>
  <c r="H16" i="9" s="1"/>
  <c r="CU24" i="4"/>
  <c r="H17" i="9" s="1"/>
  <c r="Q18" i="9"/>
  <c r="N18" i="9" s="1"/>
  <c r="E18" i="9"/>
  <c r="Q15" i="9"/>
  <c r="E15" i="9"/>
  <c r="U18" i="3" l="1"/>
  <c r="U19" i="3" s="1"/>
  <c r="U20" i="3" s="1"/>
  <c r="CV46" i="4"/>
  <c r="CV47" i="4" s="1"/>
  <c r="CW41" i="4"/>
  <c r="N15" i="9"/>
  <c r="CU16" i="4"/>
  <c r="CU18" i="4" s="1"/>
  <c r="CU37" i="4"/>
  <c r="CU38" i="4" s="1"/>
  <c r="CV32" i="4"/>
  <c r="CV51" i="4"/>
  <c r="CV52" i="4" s="1"/>
  <c r="CV54" i="4" s="1"/>
  <c r="T31" i="2"/>
  <c r="T32" i="2" s="1"/>
  <c r="Q16" i="9"/>
  <c r="N16" i="9" s="1"/>
  <c r="E16" i="9"/>
  <c r="H22" i="9"/>
  <c r="K13" i="1" s="1"/>
  <c r="CU25" i="4"/>
  <c r="CU27" i="4" s="1"/>
  <c r="U11" i="3"/>
  <c r="U12" i="3" s="1"/>
  <c r="V5" i="3"/>
  <c r="CU64" i="4"/>
  <c r="CU65" i="4" s="1"/>
  <c r="CV59" i="4"/>
  <c r="Q17" i="9"/>
  <c r="N17" i="9" s="1"/>
  <c r="E17" i="9"/>
  <c r="CV5" i="4"/>
  <c r="CU10" i="4"/>
  <c r="CU11" i="4" s="1"/>
  <c r="U28" i="3" l="1"/>
  <c r="U29" i="3" s="1"/>
  <c r="U30" i="3" s="1"/>
  <c r="V6" i="3"/>
  <c r="V7" i="3" s="1"/>
  <c r="N22" i="9"/>
  <c r="N23" i="1" s="1"/>
  <c r="CU28" i="4"/>
  <c r="CU29" i="4" s="1"/>
  <c r="CV23" i="4"/>
  <c r="CV6" i="4"/>
  <c r="CV7" i="4" s="1"/>
  <c r="CV9" i="4" s="1"/>
  <c r="CV33" i="4"/>
  <c r="CV34" i="4" s="1"/>
  <c r="CV36" i="4" s="1"/>
  <c r="Q22" i="9"/>
  <c r="K23" i="1" s="1"/>
  <c r="CW42" i="4"/>
  <c r="CW43" i="4" s="1"/>
  <c r="CW45" i="4" s="1"/>
  <c r="T33" i="2"/>
  <c r="T34" i="2" s="1"/>
  <c r="U27" i="2"/>
  <c r="CV60" i="4"/>
  <c r="CV61" i="4" s="1"/>
  <c r="CV63" i="4" s="1"/>
  <c r="E22" i="9"/>
  <c r="N13" i="1" s="1"/>
  <c r="U21" i="3"/>
  <c r="U22" i="3" s="1"/>
  <c r="V15" i="3"/>
  <c r="T40" i="2"/>
  <c r="CW50" i="4"/>
  <c r="CV55" i="4"/>
  <c r="CV56" i="4" s="1"/>
  <c r="CU19" i="4"/>
  <c r="CU20" i="4" s="1"/>
  <c r="CV14" i="4"/>
  <c r="U38" i="3" l="1"/>
  <c r="U39" i="3" s="1"/>
  <c r="U40" i="3" s="1"/>
  <c r="CV64" i="4"/>
  <c r="CV65" i="4" s="1"/>
  <c r="CW59" i="4"/>
  <c r="T41" i="2"/>
  <c r="T42" i="2" s="1"/>
  <c r="CV24" i="4"/>
  <c r="CV25" i="4" s="1"/>
  <c r="CV27" i="4" s="1"/>
  <c r="CW51" i="4"/>
  <c r="CW52" i="4" s="1"/>
  <c r="CW54" i="4" s="1"/>
  <c r="U28" i="2"/>
  <c r="U29" i="2" s="1"/>
  <c r="CV15" i="4"/>
  <c r="CV16" i="4" s="1"/>
  <c r="CV18" i="4" s="1"/>
  <c r="CW46" i="4"/>
  <c r="CW47" i="4" s="1"/>
  <c r="CX41" i="4"/>
  <c r="CW32" i="4"/>
  <c r="CV37" i="4"/>
  <c r="CV38" i="4" s="1"/>
  <c r="CV10" i="4"/>
  <c r="CV11" i="4" s="1"/>
  <c r="CW5" i="4"/>
  <c r="V16" i="3"/>
  <c r="V17" i="3" s="1"/>
  <c r="U31" i="3"/>
  <c r="U32" i="3" s="1"/>
  <c r="V25" i="3"/>
  <c r="T50" i="2" l="1"/>
  <c r="T51" i="2" s="1"/>
  <c r="T52" i="2" s="1"/>
  <c r="CW23" i="4"/>
  <c r="CV28" i="4"/>
  <c r="CV29" i="4" s="1"/>
  <c r="CW14" i="4"/>
  <c r="CV19" i="4"/>
  <c r="CV20" i="4" s="1"/>
  <c r="U48" i="3"/>
  <c r="CW60" i="4"/>
  <c r="CW61" i="4" s="1"/>
  <c r="CW63" i="4" s="1"/>
  <c r="CW33" i="4"/>
  <c r="CW34" i="4" s="1"/>
  <c r="CW36" i="4" s="1"/>
  <c r="U41" i="3"/>
  <c r="U42" i="3" s="1"/>
  <c r="V35" i="3"/>
  <c r="CW55" i="4"/>
  <c r="CW56" i="4" s="1"/>
  <c r="CX50" i="4"/>
  <c r="V26" i="3"/>
  <c r="V27" i="3" s="1"/>
  <c r="CW6" i="4"/>
  <c r="CW7" i="4" s="1"/>
  <c r="CW9" i="4" s="1"/>
  <c r="CX42" i="4"/>
  <c r="CX43" i="4" s="1"/>
  <c r="CX45" i="4" s="1"/>
  <c r="T43" i="2"/>
  <c r="T44" i="2" s="1"/>
  <c r="U37" i="2"/>
  <c r="CX46" i="4" l="1"/>
  <c r="CX47" i="4" s="1"/>
  <c r="CY41" i="4"/>
  <c r="CX32" i="4"/>
  <c r="CW37" i="4"/>
  <c r="CW38" i="4" s="1"/>
  <c r="CX51" i="4"/>
  <c r="CX52" i="4" s="1"/>
  <c r="CX54" i="4" s="1"/>
  <c r="CW24" i="4"/>
  <c r="CW25" i="4" s="1"/>
  <c r="CW27" i="4" s="1"/>
  <c r="CX59" i="4"/>
  <c r="CW64" i="4"/>
  <c r="CW65" i="4" s="1"/>
  <c r="T53" i="2"/>
  <c r="T54" i="2" s="1"/>
  <c r="U47" i="2"/>
  <c r="U38" i="2"/>
  <c r="U39" i="2" s="1"/>
  <c r="CW10" i="4"/>
  <c r="CW11" i="4" s="1"/>
  <c r="CX5" i="4"/>
  <c r="T60" i="2"/>
  <c r="V36" i="3"/>
  <c r="V37" i="3" s="1"/>
  <c r="U49" i="3"/>
  <c r="U50" i="3" s="1"/>
  <c r="CW15" i="4"/>
  <c r="CW16" i="4" s="1"/>
  <c r="CW18" i="4" s="1"/>
  <c r="U58" i="3" l="1"/>
  <c r="U59" i="3" s="1"/>
  <c r="U60" i="3" s="1"/>
  <c r="CW28" i="4"/>
  <c r="CW29" i="4" s="1"/>
  <c r="CX23" i="4"/>
  <c r="CX55" i="4"/>
  <c r="CX56" i="4" s="1"/>
  <c r="CY50" i="4"/>
  <c r="U51" i="3"/>
  <c r="U52" i="3" s="1"/>
  <c r="V45" i="3"/>
  <c r="CX33" i="4"/>
  <c r="CX34" i="4" s="1"/>
  <c r="CX36" i="4" s="1"/>
  <c r="T61" i="2"/>
  <c r="T62" i="2" s="1"/>
  <c r="CX14" i="4"/>
  <c r="CW19" i="4"/>
  <c r="CW20" i="4" s="1"/>
  <c r="CX6" i="4"/>
  <c r="CX7" i="4" s="1"/>
  <c r="CX9" i="4" s="1"/>
  <c r="U48" i="2"/>
  <c r="U49" i="2" s="1"/>
  <c r="CY42" i="4"/>
  <c r="CY43" i="4" s="1"/>
  <c r="CY45" i="4" s="1"/>
  <c r="CX60" i="4"/>
  <c r="CX61" i="4" s="1"/>
  <c r="CX63" i="4" s="1"/>
  <c r="CY46" i="4" l="1"/>
  <c r="CY47" i="4" s="1"/>
  <c r="CZ41" i="4"/>
  <c r="CY59" i="4"/>
  <c r="CX64" i="4"/>
  <c r="CX65" i="4" s="1"/>
  <c r="CX24" i="4"/>
  <c r="CX25" i="4" s="1"/>
  <c r="CX27" i="4" s="1"/>
  <c r="CY5" i="4"/>
  <c r="CX10" i="4"/>
  <c r="CX11" i="4" s="1"/>
  <c r="T63" i="2"/>
  <c r="T64" i="2" s="1"/>
  <c r="U57" i="2"/>
  <c r="U68" i="3"/>
  <c r="U69" i="3" s="1"/>
  <c r="U70" i="3" s="1"/>
  <c r="CX15" i="4"/>
  <c r="CX16" i="4" s="1"/>
  <c r="CX18" i="4" s="1"/>
  <c r="T70" i="2"/>
  <c r="T71" i="2" s="1"/>
  <c r="T72" i="2" s="1"/>
  <c r="V46" i="3"/>
  <c r="V47" i="3" s="1"/>
  <c r="CY51" i="4"/>
  <c r="CY52" i="4" s="1"/>
  <c r="CY54" i="4" s="1"/>
  <c r="U61" i="3"/>
  <c r="U62" i="3" s="1"/>
  <c r="V55" i="3"/>
  <c r="CY32" i="4"/>
  <c r="CX37" i="4"/>
  <c r="CX38" i="4" s="1"/>
  <c r="CY23" i="4" l="1"/>
  <c r="CX28" i="4"/>
  <c r="CX29" i="4" s="1"/>
  <c r="CY55" i="4"/>
  <c r="CY56" i="4" s="1"/>
  <c r="CZ50" i="4"/>
  <c r="CY33" i="4"/>
  <c r="CY34" i="4" s="1"/>
  <c r="CY36" i="4" s="1"/>
  <c r="V56" i="3"/>
  <c r="V57" i="3" s="1"/>
  <c r="T73" i="2"/>
  <c r="T74" i="2" s="1"/>
  <c r="U67" i="2"/>
  <c r="U58" i="2"/>
  <c r="U59" i="2" s="1"/>
  <c r="CX19" i="4"/>
  <c r="CX20" i="4" s="1"/>
  <c r="CY14" i="4"/>
  <c r="CZ42" i="4"/>
  <c r="CZ43" i="4" s="1"/>
  <c r="CZ45" i="4" s="1"/>
  <c r="U71" i="3"/>
  <c r="U72" i="3" s="1"/>
  <c r="V65" i="3"/>
  <c r="CY6" i="4"/>
  <c r="CY7" i="4" s="1"/>
  <c r="CY9" i="4" s="1"/>
  <c r="CY60" i="4"/>
  <c r="CY61" i="4" s="1"/>
  <c r="CY63" i="4" s="1"/>
  <c r="CY64" i="4" l="1"/>
  <c r="CY65" i="4" s="1"/>
  <c r="CZ59" i="4"/>
  <c r="CZ32" i="4"/>
  <c r="CY37" i="4"/>
  <c r="CY38" i="4" s="1"/>
  <c r="CY10" i="4"/>
  <c r="CY11" i="4" s="1"/>
  <c r="CZ5" i="4"/>
  <c r="CZ46" i="4"/>
  <c r="CZ47" i="4" s="1"/>
  <c r="DA41" i="4"/>
  <c r="U10" i="2"/>
  <c r="U68" i="2"/>
  <c r="U69" i="2" s="1"/>
  <c r="CZ51" i="4"/>
  <c r="CZ52" i="4" s="1"/>
  <c r="CZ54" i="4" s="1"/>
  <c r="V8" i="3"/>
  <c r="V66" i="3"/>
  <c r="V67" i="3" s="1"/>
  <c r="CY15" i="4"/>
  <c r="CY16" i="4" s="1"/>
  <c r="CY18" i="4" s="1"/>
  <c r="CY24" i="4"/>
  <c r="CY25" i="4" s="1"/>
  <c r="CY27" i="4" s="1"/>
  <c r="CZ23" i="4" l="1"/>
  <c r="CY28" i="4"/>
  <c r="CY29" i="4" s="1"/>
  <c r="V9" i="3"/>
  <c r="V10" i="3" s="1"/>
  <c r="DA42" i="4"/>
  <c r="DA43" i="4" s="1"/>
  <c r="DA45" i="4" s="1"/>
  <c r="DA50" i="4"/>
  <c r="CZ55" i="4"/>
  <c r="CZ56" i="4" s="1"/>
  <c r="CZ33" i="4"/>
  <c r="CZ34" i="4" s="1"/>
  <c r="CZ36" i="4" s="1"/>
  <c r="U11" i="2"/>
  <c r="U12" i="2" s="1"/>
  <c r="CZ6" i="4"/>
  <c r="CZ7" i="4" s="1"/>
  <c r="CZ9" i="4" s="1"/>
  <c r="CZ60" i="4"/>
  <c r="CZ61" i="4" s="1"/>
  <c r="CZ63" i="4" s="1"/>
  <c r="CY19" i="4"/>
  <c r="CY20" i="4" s="1"/>
  <c r="CZ14" i="4"/>
  <c r="V18" i="3" l="1"/>
  <c r="V19" i="3" s="1"/>
  <c r="V20" i="3" s="1"/>
  <c r="DA5" i="4"/>
  <c r="CZ10" i="4"/>
  <c r="CZ11" i="4" s="1"/>
  <c r="CZ15" i="4"/>
  <c r="CZ16" i="4" s="1"/>
  <c r="CZ18" i="4" s="1"/>
  <c r="U20" i="2"/>
  <c r="U21" i="2" s="1"/>
  <c r="U22" i="2" s="1"/>
  <c r="DA51" i="4"/>
  <c r="DA52" i="4" s="1"/>
  <c r="DA54" i="4" s="1"/>
  <c r="DA59" i="4"/>
  <c r="CZ64" i="4"/>
  <c r="CZ65" i="4" s="1"/>
  <c r="CZ37" i="4"/>
  <c r="CZ38" i="4" s="1"/>
  <c r="DA32" i="4"/>
  <c r="DA46" i="4"/>
  <c r="DA47" i="4" s="1"/>
  <c r="DB41" i="4"/>
  <c r="V11" i="3"/>
  <c r="V12" i="3" s="1"/>
  <c r="W5" i="3"/>
  <c r="CZ24" i="4"/>
  <c r="CZ25" i="4" s="1"/>
  <c r="CZ27" i="4" s="1"/>
  <c r="U13" i="2"/>
  <c r="U14" i="2" s="1"/>
  <c r="V7" i="2"/>
  <c r="V28" i="3" l="1"/>
  <c r="V29" i="3" s="1"/>
  <c r="V30" i="3" s="1"/>
  <c r="DB50" i="4"/>
  <c r="DA55" i="4"/>
  <c r="DA56" i="4" s="1"/>
  <c r="CZ19" i="4"/>
  <c r="CZ20" i="4" s="1"/>
  <c r="DA14" i="4"/>
  <c r="W6" i="3"/>
  <c r="W7" i="3" s="1"/>
  <c r="DA33" i="4"/>
  <c r="DA34" i="4" s="1"/>
  <c r="DA36" i="4" s="1"/>
  <c r="V8" i="2"/>
  <c r="V9" i="2" s="1"/>
  <c r="DB42" i="4"/>
  <c r="DB43" i="4" s="1"/>
  <c r="DB45" i="4" s="1"/>
  <c r="U23" i="2"/>
  <c r="V17" i="2"/>
  <c r="CZ28" i="4"/>
  <c r="CZ29" i="4" s="1"/>
  <c r="DA23" i="4"/>
  <c r="V21" i="3"/>
  <c r="V22" i="3" s="1"/>
  <c r="W15" i="3"/>
  <c r="DA60" i="4"/>
  <c r="DA61" i="4" s="1"/>
  <c r="DA63" i="4" s="1"/>
  <c r="DA6" i="4"/>
  <c r="DA7" i="4" s="1"/>
  <c r="DA9" i="4" s="1"/>
  <c r="V38" i="3" l="1"/>
  <c r="V39" i="3" s="1"/>
  <c r="V40" i="3" s="1"/>
  <c r="DB32" i="4"/>
  <c r="DA37" i="4"/>
  <c r="DA38" i="4" s="1"/>
  <c r="DB59" i="4"/>
  <c r="DA64" i="4"/>
  <c r="DA65" i="4" s="1"/>
  <c r="DB5" i="4"/>
  <c r="DA10" i="4"/>
  <c r="DA11" i="4" s="1"/>
  <c r="U24" i="2"/>
  <c r="U30" i="2"/>
  <c r="DA15" i="4"/>
  <c r="DA16" i="4" s="1"/>
  <c r="DA18" i="4" s="1"/>
  <c r="W16" i="3"/>
  <c r="W17" i="3" s="1"/>
  <c r="V31" i="3"/>
  <c r="V32" i="3" s="1"/>
  <c r="W25" i="3"/>
  <c r="DB46" i="4"/>
  <c r="DB47" i="4" s="1"/>
  <c r="DC41" i="4"/>
  <c r="DA24" i="4"/>
  <c r="DA25" i="4" s="1"/>
  <c r="DA27" i="4" s="1"/>
  <c r="V18" i="2"/>
  <c r="V19" i="2" s="1"/>
  <c r="DB51" i="4"/>
  <c r="DB52" i="4" s="1"/>
  <c r="DB54" i="4" s="1"/>
  <c r="V48" i="3" l="1"/>
  <c r="V49" i="3" s="1"/>
  <c r="V50" i="3" s="1"/>
  <c r="DB14" i="4"/>
  <c r="DA19" i="4"/>
  <c r="DA20" i="4" s="1"/>
  <c r="DA28" i="4"/>
  <c r="DA29" i="4" s="1"/>
  <c r="DB23" i="4"/>
  <c r="DC50" i="4"/>
  <c r="DB55" i="4"/>
  <c r="DB56" i="4" s="1"/>
  <c r="DC42" i="4"/>
  <c r="DC43" i="4" s="1"/>
  <c r="DC45" i="4" s="1"/>
  <c r="W26" i="3"/>
  <c r="W27" i="3" s="1"/>
  <c r="DB60" i="4"/>
  <c r="DB61" i="4" s="1"/>
  <c r="DB63" i="4" s="1"/>
  <c r="U31" i="2"/>
  <c r="U32" i="2" s="1"/>
  <c r="V41" i="3"/>
  <c r="V42" i="3" s="1"/>
  <c r="W35" i="3"/>
  <c r="DB6" i="4"/>
  <c r="DB7" i="4" s="1"/>
  <c r="DB9" i="4" s="1"/>
  <c r="DB33" i="4"/>
  <c r="DB34" i="4" s="1"/>
  <c r="DB36" i="4" s="1"/>
  <c r="U40" i="2" l="1"/>
  <c r="U41" i="2" s="1"/>
  <c r="U42" i="2" s="1"/>
  <c r="DC59" i="4"/>
  <c r="DB64" i="4"/>
  <c r="DB65" i="4" s="1"/>
  <c r="V51" i="3"/>
  <c r="V52" i="3" s="1"/>
  <c r="W45" i="3"/>
  <c r="DC51" i="4"/>
  <c r="DC52" i="4" s="1"/>
  <c r="DC54" i="4" s="1"/>
  <c r="DC32" i="4"/>
  <c r="DB37" i="4"/>
  <c r="DB38" i="4" s="1"/>
  <c r="DC46" i="4"/>
  <c r="DC47" i="4" s="1"/>
  <c r="DD41" i="4"/>
  <c r="W36" i="3"/>
  <c r="W37" i="3" s="1"/>
  <c r="DB15" i="4"/>
  <c r="DB16" i="4" s="1"/>
  <c r="DB18" i="4" s="1"/>
  <c r="DC5" i="4"/>
  <c r="DB10" i="4"/>
  <c r="DB11" i="4" s="1"/>
  <c r="U33" i="2"/>
  <c r="U34" i="2" s="1"/>
  <c r="V27" i="2"/>
  <c r="V58" i="3"/>
  <c r="DB24" i="4"/>
  <c r="DB25" i="4" s="1"/>
  <c r="DB27" i="4" s="1"/>
  <c r="DC55" i="4" l="1"/>
  <c r="DC56" i="4" s="1"/>
  <c r="DD50" i="4"/>
  <c r="U43" i="2"/>
  <c r="U44" i="2" s="1"/>
  <c r="V37" i="2"/>
  <c r="DD42" i="4"/>
  <c r="DD43" i="4" s="1"/>
  <c r="DD45" i="4" s="1"/>
  <c r="U50" i="2"/>
  <c r="V28" i="2"/>
  <c r="V29" i="2" s="1"/>
  <c r="W46" i="3"/>
  <c r="W47" i="3" s="1"/>
  <c r="DC14" i="4"/>
  <c r="DB19" i="4"/>
  <c r="DB20" i="4" s="1"/>
  <c r="DC23" i="4"/>
  <c r="DB28" i="4"/>
  <c r="DB29" i="4" s="1"/>
  <c r="V59" i="3"/>
  <c r="V60" i="3" s="1"/>
  <c r="DC6" i="4"/>
  <c r="DC7" i="4" s="1"/>
  <c r="DC9" i="4" s="1"/>
  <c r="DC33" i="4"/>
  <c r="DC34" i="4" s="1"/>
  <c r="DC36" i="4" s="1"/>
  <c r="DC60" i="4"/>
  <c r="DC61" i="4" s="1"/>
  <c r="DC63" i="4" s="1"/>
  <c r="V68" i="3" l="1"/>
  <c r="V69" i="3" s="1"/>
  <c r="V70" i="3" s="1"/>
  <c r="V71" i="3" s="1"/>
  <c r="V72" i="3" s="1"/>
  <c r="DD5" i="4"/>
  <c r="DC10" i="4"/>
  <c r="DC11" i="4" s="1"/>
  <c r="DC24" i="4"/>
  <c r="DC25" i="4" s="1"/>
  <c r="DC27" i="4" s="1"/>
  <c r="V61" i="3"/>
  <c r="V62" i="3" s="1"/>
  <c r="W55" i="3"/>
  <c r="DC15" i="4"/>
  <c r="DC16" i="4" s="1"/>
  <c r="DC18" i="4" s="1"/>
  <c r="DD51" i="4"/>
  <c r="DD52" i="4" s="1"/>
  <c r="DD54" i="4" s="1"/>
  <c r="DC37" i="4"/>
  <c r="DC38" i="4" s="1"/>
  <c r="DD32" i="4"/>
  <c r="U51" i="2"/>
  <c r="U52" i="2" s="1"/>
  <c r="V38" i="2"/>
  <c r="V39" i="2" s="1"/>
  <c r="DC64" i="4"/>
  <c r="DC65" i="4" s="1"/>
  <c r="DD59" i="4"/>
  <c r="DD46" i="4"/>
  <c r="DD47" i="4" s="1"/>
  <c r="DE41" i="4"/>
  <c r="W65" i="3" l="1"/>
  <c r="W66" i="3" s="1"/>
  <c r="W67" i="3" s="1"/>
  <c r="DC28" i="4"/>
  <c r="DC29" i="4" s="1"/>
  <c r="DD23" i="4"/>
  <c r="DE50" i="4"/>
  <c r="DD55" i="4"/>
  <c r="DD56" i="4" s="1"/>
  <c r="DE42" i="4"/>
  <c r="DE43" i="4" s="1"/>
  <c r="DE45" i="4" s="1"/>
  <c r="DD33" i="4"/>
  <c r="DD34" i="4" s="1"/>
  <c r="DD36" i="4" s="1"/>
  <c r="DC19" i="4"/>
  <c r="DC20" i="4" s="1"/>
  <c r="DD14" i="4"/>
  <c r="U53" i="2"/>
  <c r="U54" i="2" s="1"/>
  <c r="V47" i="2"/>
  <c r="W56" i="3"/>
  <c r="W57" i="3" s="1"/>
  <c r="DD60" i="4"/>
  <c r="DD61" i="4" s="1"/>
  <c r="DD63" i="4" s="1"/>
  <c r="U60" i="2"/>
  <c r="DD6" i="4"/>
  <c r="DD7" i="4" s="1"/>
  <c r="DD9" i="4" s="1"/>
  <c r="W8" i="3" l="1"/>
  <c r="W9" i="3" s="1"/>
  <c r="W10" i="3" s="1"/>
  <c r="DD64" i="4"/>
  <c r="DD65" i="4" s="1"/>
  <c r="DE59" i="4"/>
  <c r="V48" i="2"/>
  <c r="V49" i="2" s="1"/>
  <c r="DD15" i="4"/>
  <c r="DD16" i="4" s="1"/>
  <c r="DD18" i="4" s="1"/>
  <c r="DE46" i="4"/>
  <c r="DE47" i="4" s="1"/>
  <c r="DF41" i="4"/>
  <c r="U61" i="2"/>
  <c r="U62" i="2" s="1"/>
  <c r="DD24" i="4"/>
  <c r="DD25" i="4" s="1"/>
  <c r="DD27" i="4" s="1"/>
  <c r="DD10" i="4"/>
  <c r="DD11" i="4" s="1"/>
  <c r="DE5" i="4"/>
  <c r="DD37" i="4"/>
  <c r="DD38" i="4" s="1"/>
  <c r="DE32" i="4"/>
  <c r="DE51" i="4"/>
  <c r="DE52" i="4" s="1"/>
  <c r="DE54" i="4" s="1"/>
  <c r="W18" i="3" l="1"/>
  <c r="W19" i="3" s="1"/>
  <c r="W20" i="3" s="1"/>
  <c r="DE23" i="4"/>
  <c r="DD28" i="4"/>
  <c r="DD29" i="4" s="1"/>
  <c r="DE55" i="4"/>
  <c r="DE56" i="4" s="1"/>
  <c r="DF50" i="4"/>
  <c r="DF42" i="4"/>
  <c r="DF43" i="4" s="1"/>
  <c r="DF45" i="4" s="1"/>
  <c r="DD19" i="4"/>
  <c r="DD20" i="4" s="1"/>
  <c r="DE14" i="4"/>
  <c r="DE60" i="4"/>
  <c r="DE61" i="4" s="1"/>
  <c r="DE63" i="4" s="1"/>
  <c r="DE33" i="4"/>
  <c r="DE34" i="4" s="1"/>
  <c r="DE36" i="4" s="1"/>
  <c r="U63" i="2"/>
  <c r="U64" i="2" s="1"/>
  <c r="V57" i="2"/>
  <c r="U70" i="2"/>
  <c r="U71" i="2" s="1"/>
  <c r="U72" i="2" s="1"/>
  <c r="DE6" i="4"/>
  <c r="DE7" i="4" s="1"/>
  <c r="DE9" i="4" s="1"/>
  <c r="W11" i="3"/>
  <c r="W12" i="3" s="1"/>
  <c r="X5" i="3"/>
  <c r="W28" i="3" l="1"/>
  <c r="W29" i="3" s="1"/>
  <c r="W30" i="3" s="1"/>
  <c r="DF46" i="4"/>
  <c r="DF47" i="4" s="1"/>
  <c r="DG41" i="4"/>
  <c r="DE64" i="4"/>
  <c r="DE65" i="4" s="1"/>
  <c r="DF59" i="4"/>
  <c r="DE37" i="4"/>
  <c r="DE38" i="4" s="1"/>
  <c r="DF32" i="4"/>
  <c r="DF5" i="4"/>
  <c r="DE10" i="4"/>
  <c r="DE11" i="4" s="1"/>
  <c r="W21" i="3"/>
  <c r="W22" i="3" s="1"/>
  <c r="X15" i="3"/>
  <c r="DE15" i="4"/>
  <c r="DE16" i="4" s="1"/>
  <c r="DE18" i="4" s="1"/>
  <c r="DF51" i="4"/>
  <c r="DF52" i="4" s="1"/>
  <c r="DF54" i="4" s="1"/>
  <c r="X6" i="3"/>
  <c r="X7" i="3" s="1"/>
  <c r="U73" i="2"/>
  <c r="U74" i="2" s="1"/>
  <c r="V67" i="2"/>
  <c r="V58" i="2"/>
  <c r="V59" i="2" s="1"/>
  <c r="DE24" i="4"/>
  <c r="DE25" i="4" s="1"/>
  <c r="DE27" i="4" s="1"/>
  <c r="DG42" i="4" l="1"/>
  <c r="DG43" i="4" s="1"/>
  <c r="DG45" i="4" s="1"/>
  <c r="DE19" i="4"/>
  <c r="DE20" i="4" s="1"/>
  <c r="DF14" i="4"/>
  <c r="DF33" i="4"/>
  <c r="DF34" i="4" s="1"/>
  <c r="DF36" i="4" s="1"/>
  <c r="DF6" i="4"/>
  <c r="DF7" i="4" s="1"/>
  <c r="DF9" i="4" s="1"/>
  <c r="DF23" i="4"/>
  <c r="DE28" i="4"/>
  <c r="DE29" i="4" s="1"/>
  <c r="X16" i="3"/>
  <c r="X17" i="3" s="1"/>
  <c r="W38" i="3"/>
  <c r="DF60" i="4"/>
  <c r="DF61" i="4" s="1"/>
  <c r="DF63" i="4" s="1"/>
  <c r="V68" i="2"/>
  <c r="V69" i="2" s="1"/>
  <c r="V10" i="2"/>
  <c r="DG50" i="4"/>
  <c r="DF55" i="4"/>
  <c r="DF56" i="4" s="1"/>
  <c r="W31" i="3"/>
  <c r="W32" i="3" s="1"/>
  <c r="X25" i="3"/>
  <c r="DG32" i="4" l="1"/>
  <c r="DF37" i="4"/>
  <c r="DF38" i="4" s="1"/>
  <c r="DF64" i="4"/>
  <c r="DF65" i="4" s="1"/>
  <c r="DG59" i="4"/>
  <c r="DG5" i="4"/>
  <c r="DF10" i="4"/>
  <c r="DF11" i="4" s="1"/>
  <c r="DG51" i="4"/>
  <c r="DG52" i="4" s="1"/>
  <c r="DG54" i="4" s="1"/>
  <c r="W39" i="3"/>
  <c r="W40" i="3" s="1"/>
  <c r="X26" i="3"/>
  <c r="X27" i="3" s="1"/>
  <c r="V11" i="2"/>
  <c r="V12" i="2" s="1"/>
  <c r="DF24" i="4"/>
  <c r="DF25" i="4" s="1"/>
  <c r="DF27" i="4" s="1"/>
  <c r="DF15" i="4"/>
  <c r="DF16" i="4" s="1"/>
  <c r="DF18" i="4" s="1"/>
  <c r="DH41" i="4"/>
  <c r="DG46" i="4"/>
  <c r="DG47" i="4" s="1"/>
  <c r="V20" i="2" l="1"/>
  <c r="V21" i="2" s="1"/>
  <c r="V22" i="2" s="1"/>
  <c r="W17" i="2" s="1"/>
  <c r="DF19" i="4"/>
  <c r="DF20" i="4" s="1"/>
  <c r="DG14" i="4"/>
  <c r="DF28" i="4"/>
  <c r="DF29" i="4" s="1"/>
  <c r="DG23" i="4"/>
  <c r="V13" i="2"/>
  <c r="V14" i="2" s="1"/>
  <c r="W7" i="2"/>
  <c r="W48" i="3"/>
  <c r="DG33" i="4"/>
  <c r="DG34" i="4" s="1"/>
  <c r="DG36" i="4" s="1"/>
  <c r="W41" i="3"/>
  <c r="W42" i="3" s="1"/>
  <c r="X35" i="3"/>
  <c r="DG60" i="4"/>
  <c r="DG61" i="4" s="1"/>
  <c r="DG63" i="4" s="1"/>
  <c r="DH50" i="4"/>
  <c r="DG55" i="4"/>
  <c r="DG56" i="4" s="1"/>
  <c r="DH42" i="4"/>
  <c r="DH43" i="4" s="1"/>
  <c r="DH45" i="4" s="1"/>
  <c r="DG6" i="4"/>
  <c r="DG7" i="4" s="1"/>
  <c r="DG9" i="4" s="1"/>
  <c r="V23" i="2" l="1"/>
  <c r="V24" i="2" s="1"/>
  <c r="DH32" i="4"/>
  <c r="DG37" i="4"/>
  <c r="DG38" i="4" s="1"/>
  <c r="DI41" i="4"/>
  <c r="DH46" i="4"/>
  <c r="DH47" i="4" s="1"/>
  <c r="DH51" i="4"/>
  <c r="DH52" i="4" s="1"/>
  <c r="DH54" i="4" s="1"/>
  <c r="X36" i="3"/>
  <c r="X37" i="3" s="1"/>
  <c r="W18" i="2"/>
  <c r="W19" i="2" s="1"/>
  <c r="W49" i="3"/>
  <c r="W50" i="3" s="1"/>
  <c r="DG64" i="4"/>
  <c r="DG65" i="4" s="1"/>
  <c r="DH59" i="4"/>
  <c r="W8" i="2"/>
  <c r="W9" i="2" s="1"/>
  <c r="DG24" i="4"/>
  <c r="DG25" i="4" s="1"/>
  <c r="DG27" i="4" s="1"/>
  <c r="DG15" i="4"/>
  <c r="DG16" i="4" s="1"/>
  <c r="DG18" i="4" s="1"/>
  <c r="DH5" i="4"/>
  <c r="DG10" i="4"/>
  <c r="DG11" i="4" s="1"/>
  <c r="V30" i="2" l="1"/>
  <c r="V31" i="2" s="1"/>
  <c r="V32" i="2" s="1"/>
  <c r="DG19" i="4"/>
  <c r="DG20" i="4" s="1"/>
  <c r="DH14" i="4"/>
  <c r="DI42" i="4"/>
  <c r="DI43" i="4" s="1"/>
  <c r="DI45" i="4" s="1"/>
  <c r="DH60" i="4"/>
  <c r="DH61" i="4" s="1"/>
  <c r="DH63" i="4" s="1"/>
  <c r="DH55" i="4"/>
  <c r="DH56" i="4" s="1"/>
  <c r="DI50" i="4"/>
  <c r="W51" i="3"/>
  <c r="W52" i="3" s="1"/>
  <c r="X45" i="3"/>
  <c r="DH6" i="4"/>
  <c r="DH7" i="4" s="1"/>
  <c r="DH9" i="4" s="1"/>
  <c r="DG28" i="4"/>
  <c r="DG29" i="4" s="1"/>
  <c r="DH23" i="4"/>
  <c r="W58" i="3"/>
  <c r="DH33" i="4"/>
  <c r="DH34" i="4" s="1"/>
  <c r="DH36" i="4" s="1"/>
  <c r="V40" i="2" l="1"/>
  <c r="V41" i="2" s="1"/>
  <c r="V42" i="2" s="1"/>
  <c r="DH10" i="4"/>
  <c r="DH11" i="4" s="1"/>
  <c r="DI5" i="4"/>
  <c r="DI46" i="4"/>
  <c r="DI47" i="4" s="1"/>
  <c r="DJ41" i="4"/>
  <c r="DH64" i="4"/>
  <c r="DH65" i="4" s="1"/>
  <c r="DI59" i="4"/>
  <c r="V33" i="2"/>
  <c r="V34" i="2" s="1"/>
  <c r="W27" i="2"/>
  <c r="DH15" i="4"/>
  <c r="DH16" i="4" s="1"/>
  <c r="DH18" i="4" s="1"/>
  <c r="DI32" i="4"/>
  <c r="DH37" i="4"/>
  <c r="DH38" i="4" s="1"/>
  <c r="W59" i="3"/>
  <c r="W60" i="3" s="1"/>
  <c r="DH24" i="4"/>
  <c r="DH25" i="4" s="1"/>
  <c r="DH27" i="4" s="1"/>
  <c r="X46" i="3"/>
  <c r="X47" i="3" s="1"/>
  <c r="DI51" i="4"/>
  <c r="DI52" i="4" s="1"/>
  <c r="DI54" i="4" s="1"/>
  <c r="V50" i="2" l="1"/>
  <c r="V51" i="2" s="1"/>
  <c r="V52" i="2" s="1"/>
  <c r="DH19" i="4"/>
  <c r="DH20" i="4" s="1"/>
  <c r="DI14" i="4"/>
  <c r="DH28" i="4"/>
  <c r="DH29" i="4" s="1"/>
  <c r="DI23" i="4"/>
  <c r="W68" i="3"/>
  <c r="W69" i="3" s="1"/>
  <c r="W70" i="3" s="1"/>
  <c r="DI33" i="4"/>
  <c r="DI34" i="4" s="1"/>
  <c r="DI36" i="4" s="1"/>
  <c r="DJ42" i="4"/>
  <c r="DJ43" i="4" s="1"/>
  <c r="DJ45" i="4" s="1"/>
  <c r="DI55" i="4"/>
  <c r="DI56" i="4" s="1"/>
  <c r="DJ50" i="4"/>
  <c r="W61" i="3"/>
  <c r="W62" i="3" s="1"/>
  <c r="X55" i="3"/>
  <c r="V43" i="2"/>
  <c r="V44" i="2" s="1"/>
  <c r="W37" i="2"/>
  <c r="W28" i="2"/>
  <c r="W29" i="2" s="1"/>
  <c r="DI60" i="4"/>
  <c r="DI61" i="4" s="1"/>
  <c r="DI63" i="4" s="1"/>
  <c r="DI6" i="4"/>
  <c r="DI7" i="4" s="1"/>
  <c r="DI9" i="4" s="1"/>
  <c r="V60" i="2" l="1"/>
  <c r="V61" i="2" s="1"/>
  <c r="V62" i="2" s="1"/>
  <c r="DI37" i="4"/>
  <c r="DI38" i="4" s="1"/>
  <c r="DJ32" i="4"/>
  <c r="DI10" i="4"/>
  <c r="DI11" i="4" s="1"/>
  <c r="DJ5" i="4"/>
  <c r="DJ46" i="4"/>
  <c r="DJ47" i="4" s="1"/>
  <c r="DK41" i="4"/>
  <c r="W38" i="2"/>
  <c r="W39" i="2" s="1"/>
  <c r="V53" i="2"/>
  <c r="V54" i="2" s="1"/>
  <c r="W47" i="2"/>
  <c r="DJ51" i="4"/>
  <c r="DJ52" i="4" s="1"/>
  <c r="DJ54" i="4" s="1"/>
  <c r="DI15" i="4"/>
  <c r="DI16" i="4" s="1"/>
  <c r="DI18" i="4" s="1"/>
  <c r="DI64" i="4"/>
  <c r="DI65" i="4" s="1"/>
  <c r="DJ59" i="4"/>
  <c r="W71" i="3"/>
  <c r="W72" i="3" s="1"/>
  <c r="X65" i="3"/>
  <c r="X56" i="3"/>
  <c r="X57" i="3" s="1"/>
  <c r="DI24" i="4"/>
  <c r="DI25" i="4" s="1"/>
  <c r="DI27" i="4" s="1"/>
  <c r="X8" i="3" l="1"/>
  <c r="X66" i="3"/>
  <c r="X67" i="3" s="1"/>
  <c r="DK50" i="4"/>
  <c r="DJ55" i="4"/>
  <c r="DJ56" i="4" s="1"/>
  <c r="DJ6" i="4"/>
  <c r="DJ7" i="4" s="1"/>
  <c r="DJ9" i="4" s="1"/>
  <c r="W57" i="2"/>
  <c r="V63" i="2"/>
  <c r="V64" i="2" s="1"/>
  <c r="DJ14" i="4"/>
  <c r="DI19" i="4"/>
  <c r="DI20" i="4" s="1"/>
  <c r="V70" i="2"/>
  <c r="V71" i="2" s="1"/>
  <c r="V72" i="2" s="1"/>
  <c r="DK42" i="4"/>
  <c r="DK43" i="4" s="1"/>
  <c r="DK45" i="4" s="1"/>
  <c r="DJ33" i="4"/>
  <c r="DJ34" i="4" s="1"/>
  <c r="DJ36" i="4" s="1"/>
  <c r="DI28" i="4"/>
  <c r="DI29" i="4" s="1"/>
  <c r="DJ23" i="4"/>
  <c r="DJ60" i="4"/>
  <c r="DJ61" i="4" s="1"/>
  <c r="DJ63" i="4" s="1"/>
  <c r="W48" i="2"/>
  <c r="W49" i="2" s="1"/>
  <c r="DK5" i="4" l="1"/>
  <c r="DJ10" i="4"/>
  <c r="DJ11" i="4" s="1"/>
  <c r="DJ64" i="4"/>
  <c r="DJ65" i="4" s="1"/>
  <c r="DK59" i="4"/>
  <c r="DJ37" i="4"/>
  <c r="DJ38" i="4" s="1"/>
  <c r="DK32" i="4"/>
  <c r="V73" i="2"/>
  <c r="V74" i="2" s="1"/>
  <c r="W67" i="2"/>
  <c r="DJ15" i="4"/>
  <c r="DJ16" i="4" s="1"/>
  <c r="DJ18" i="4" s="1"/>
  <c r="X9" i="3"/>
  <c r="X10" i="3" s="1"/>
  <c r="W58" i="2"/>
  <c r="W59" i="2" s="1"/>
  <c r="DK51" i="4"/>
  <c r="DK52" i="4" s="1"/>
  <c r="DK54" i="4" s="1"/>
  <c r="DJ24" i="4"/>
  <c r="DJ25" i="4" s="1"/>
  <c r="DJ27" i="4" s="1"/>
  <c r="DL41" i="4"/>
  <c r="DK46" i="4"/>
  <c r="DK47" i="4" s="1"/>
  <c r="DL50" i="4" l="1"/>
  <c r="DK55" i="4"/>
  <c r="DK56" i="4" s="1"/>
  <c r="DJ19" i="4"/>
  <c r="DJ20" i="4" s="1"/>
  <c r="DK14" i="4"/>
  <c r="DJ28" i="4"/>
  <c r="DJ29" i="4" s="1"/>
  <c r="DK23" i="4"/>
  <c r="DK33" i="4"/>
  <c r="DK34" i="4" s="1"/>
  <c r="DK36" i="4" s="1"/>
  <c r="DK60" i="4"/>
  <c r="DK61" i="4" s="1"/>
  <c r="DK63" i="4" s="1"/>
  <c r="X18" i="3"/>
  <c r="DL42" i="4"/>
  <c r="DL43" i="4" s="1"/>
  <c r="DL45" i="4" s="1"/>
  <c r="X11" i="3"/>
  <c r="X12" i="3" s="1"/>
  <c r="Y5" i="3"/>
  <c r="W68" i="2"/>
  <c r="W69" i="2" s="1"/>
  <c r="W10" i="2"/>
  <c r="DK6" i="4"/>
  <c r="DK7" i="4" s="1"/>
  <c r="DK9" i="4" s="1"/>
  <c r="DL59" i="4" l="1"/>
  <c r="DK64" i="4"/>
  <c r="DK65" i="4" s="1"/>
  <c r="DK37" i="4"/>
  <c r="DK38" i="4" s="1"/>
  <c r="DL32" i="4"/>
  <c r="DM41" i="4"/>
  <c r="DL46" i="4"/>
  <c r="DL47" i="4" s="1"/>
  <c r="Y6" i="3"/>
  <c r="Y7" i="3" s="1"/>
  <c r="X19" i="3"/>
  <c r="X20" i="3" s="1"/>
  <c r="DK15" i="4"/>
  <c r="DK16" i="4" s="1"/>
  <c r="DK18" i="4" s="1"/>
  <c r="W11" i="2"/>
  <c r="W12" i="2" s="1"/>
  <c r="DK24" i="4"/>
  <c r="DK25" i="4" s="1"/>
  <c r="DK27" i="4" s="1"/>
  <c r="DK10" i="4"/>
  <c r="DK11" i="4" s="1"/>
  <c r="DL5" i="4"/>
  <c r="DL51" i="4"/>
  <c r="DL52" i="4" s="1"/>
  <c r="DL54" i="4" s="1"/>
  <c r="W20" i="2" l="1"/>
  <c r="W21" i="2" s="1"/>
  <c r="W22" i="2" s="1"/>
  <c r="W23" i="2" s="1"/>
  <c r="X28" i="3"/>
  <c r="X29" i="3" s="1"/>
  <c r="X30" i="3" s="1"/>
  <c r="DK28" i="4"/>
  <c r="DK29" i="4" s="1"/>
  <c r="DL23" i="4"/>
  <c r="DL6" i="4"/>
  <c r="DL7" i="4" s="1"/>
  <c r="DL9" i="4" s="1"/>
  <c r="W13" i="2"/>
  <c r="W14" i="2" s="1"/>
  <c r="X7" i="2"/>
  <c r="DL33" i="4"/>
  <c r="DL34" i="4" s="1"/>
  <c r="DL36" i="4" s="1"/>
  <c r="DM50" i="4"/>
  <c r="DL55" i="4"/>
  <c r="DL56" i="4" s="1"/>
  <c r="DK19" i="4"/>
  <c r="DK20" i="4" s="1"/>
  <c r="DL14" i="4"/>
  <c r="X21" i="3"/>
  <c r="X22" i="3" s="1"/>
  <c r="Y15" i="3"/>
  <c r="DM42" i="4"/>
  <c r="DM43" i="4" s="1"/>
  <c r="DM45" i="4" s="1"/>
  <c r="DL60" i="4"/>
  <c r="DL61" i="4" s="1"/>
  <c r="DL63" i="4" s="1"/>
  <c r="X17" i="2" l="1"/>
  <c r="X18" i="2" s="1"/>
  <c r="X19" i="2" s="1"/>
  <c r="DM46" i="4"/>
  <c r="DM47" i="4" s="1"/>
  <c r="DN41" i="4"/>
  <c r="X31" i="3"/>
  <c r="X32" i="3" s="1"/>
  <c r="Y25" i="3"/>
  <c r="Y16" i="3"/>
  <c r="Y17" i="3" s="1"/>
  <c r="X38" i="3"/>
  <c r="X8" i="2"/>
  <c r="X9" i="2" s="1"/>
  <c r="W30" i="2"/>
  <c r="W24" i="2"/>
  <c r="DL37" i="4"/>
  <c r="DL38" i="4" s="1"/>
  <c r="DM32" i="4"/>
  <c r="DL15" i="4"/>
  <c r="DL16" i="4" s="1"/>
  <c r="DL18" i="4" s="1"/>
  <c r="DM5" i="4"/>
  <c r="DL10" i="4"/>
  <c r="DL11" i="4" s="1"/>
  <c r="DL24" i="4"/>
  <c r="DL25" i="4" s="1"/>
  <c r="DL27" i="4" s="1"/>
  <c r="DL64" i="4"/>
  <c r="DL65" i="4" s="1"/>
  <c r="DM59" i="4"/>
  <c r="DM51" i="4"/>
  <c r="DM52" i="4" s="1"/>
  <c r="DM54" i="4" s="1"/>
  <c r="DM55" i="4" l="1"/>
  <c r="DM56" i="4" s="1"/>
  <c r="DN50" i="4"/>
  <c r="DM14" i="4"/>
  <c r="DL19" i="4"/>
  <c r="DL20" i="4" s="1"/>
  <c r="DM23" i="4"/>
  <c r="DL28" i="4"/>
  <c r="DL29" i="4" s="1"/>
  <c r="DM6" i="4"/>
  <c r="DM7" i="4" s="1"/>
  <c r="DM9" i="4" s="1"/>
  <c r="W31" i="2"/>
  <c r="W32" i="2" s="1"/>
  <c r="DM60" i="4"/>
  <c r="DM61" i="4" s="1"/>
  <c r="DM63" i="4" s="1"/>
  <c r="DM33" i="4"/>
  <c r="DM34" i="4" s="1"/>
  <c r="DM36" i="4" s="1"/>
  <c r="Y26" i="3"/>
  <c r="Y27" i="3" s="1"/>
  <c r="X39" i="3"/>
  <c r="X40" i="3" s="1"/>
  <c r="DN42" i="4"/>
  <c r="DN43" i="4" s="1"/>
  <c r="DN45" i="4" s="1"/>
  <c r="X48" i="3" l="1"/>
  <c r="X49" i="3" s="1"/>
  <c r="X50" i="3" s="1"/>
  <c r="DN46" i="4"/>
  <c r="DN47" i="4" s="1"/>
  <c r="DO41" i="4"/>
  <c r="W33" i="2"/>
  <c r="W34" i="2" s="1"/>
  <c r="X27" i="2"/>
  <c r="DN5" i="4"/>
  <c r="DM10" i="4"/>
  <c r="DM11" i="4" s="1"/>
  <c r="DN59" i="4"/>
  <c r="DM64" i="4"/>
  <c r="DM65" i="4" s="1"/>
  <c r="W40" i="2"/>
  <c r="DN51" i="4"/>
  <c r="DN52" i="4" s="1"/>
  <c r="DN54" i="4" s="1"/>
  <c r="DN32" i="4"/>
  <c r="DM37" i="4"/>
  <c r="DM38" i="4" s="1"/>
  <c r="X41" i="3"/>
  <c r="X42" i="3" s="1"/>
  <c r="Y35" i="3"/>
  <c r="DM24" i="4"/>
  <c r="DM25" i="4" s="1"/>
  <c r="DM27" i="4" s="1"/>
  <c r="DM15" i="4"/>
  <c r="DM16" i="4" s="1"/>
  <c r="DM18" i="4" s="1"/>
  <c r="X58" i="3" l="1"/>
  <c r="X59" i="3" s="1"/>
  <c r="X60" i="3" s="1"/>
  <c r="DO50" i="4"/>
  <c r="DN55" i="4"/>
  <c r="DN56" i="4" s="1"/>
  <c r="DM28" i="4"/>
  <c r="DM29" i="4" s="1"/>
  <c r="DN23" i="4"/>
  <c r="DM19" i="4"/>
  <c r="DM20" i="4" s="1"/>
  <c r="DN14" i="4"/>
  <c r="DO42" i="4"/>
  <c r="DO43" i="4" s="1"/>
  <c r="DO45" i="4" s="1"/>
  <c r="DN33" i="4"/>
  <c r="DN34" i="4" s="1"/>
  <c r="DN36" i="4" s="1"/>
  <c r="X51" i="3"/>
  <c r="X52" i="3" s="1"/>
  <c r="Y45" i="3"/>
  <c r="W41" i="2"/>
  <c r="W42" i="2" s="1"/>
  <c r="DN60" i="4"/>
  <c r="DN61" i="4" s="1"/>
  <c r="DN63" i="4" s="1"/>
  <c r="DN6" i="4"/>
  <c r="DN7" i="4" s="1"/>
  <c r="DN9" i="4" s="1"/>
  <c r="Y36" i="3"/>
  <c r="Y37" i="3" s="1"/>
  <c r="X28" i="2"/>
  <c r="X29" i="2" s="1"/>
  <c r="X68" i="3" l="1"/>
  <c r="X69" i="3" s="1"/>
  <c r="X70" i="3" s="1"/>
  <c r="Y65" i="3" s="1"/>
  <c r="DN37" i="4"/>
  <c r="DN38" i="4" s="1"/>
  <c r="DO32" i="4"/>
  <c r="DO59" i="4"/>
  <c r="DN64" i="4"/>
  <c r="DN65" i="4" s="1"/>
  <c r="DP41" i="4"/>
  <c r="DO46" i="4"/>
  <c r="DO47" i="4" s="1"/>
  <c r="W43" i="2"/>
  <c r="W44" i="2" s="1"/>
  <c r="X37" i="2"/>
  <c r="W50" i="2"/>
  <c r="X61" i="3"/>
  <c r="X62" i="3" s="1"/>
  <c r="Y55" i="3"/>
  <c r="DN15" i="4"/>
  <c r="DN16" i="4" s="1"/>
  <c r="DN18" i="4" s="1"/>
  <c r="DN24" i="4"/>
  <c r="DN25" i="4" s="1"/>
  <c r="DN27" i="4" s="1"/>
  <c r="DO5" i="4"/>
  <c r="DN10" i="4"/>
  <c r="DN11" i="4" s="1"/>
  <c r="Y46" i="3"/>
  <c r="Y47" i="3" s="1"/>
  <c r="DO51" i="4"/>
  <c r="DO52" i="4" s="1"/>
  <c r="DO54" i="4" s="1"/>
  <c r="X71" i="3" l="1"/>
  <c r="X72" i="3" s="1"/>
  <c r="DP50" i="4"/>
  <c r="DO55" i="4"/>
  <c r="DO56" i="4" s="1"/>
  <c r="DO14" i="4"/>
  <c r="DN19" i="4"/>
  <c r="DN20" i="4" s="1"/>
  <c r="DN28" i="4"/>
  <c r="DN29" i="4" s="1"/>
  <c r="DO23" i="4"/>
  <c r="W51" i="2"/>
  <c r="W52" i="2" s="1"/>
  <c r="DO60" i="4"/>
  <c r="DO61" i="4" s="1"/>
  <c r="DO63" i="4" s="1"/>
  <c r="Y8" i="3"/>
  <c r="Y66" i="3"/>
  <c r="Y67" i="3" s="1"/>
  <c r="DO6" i="4"/>
  <c r="DO7" i="4" s="1"/>
  <c r="DO9" i="4" s="1"/>
  <c r="X38" i="2"/>
  <c r="X39" i="2" s="1"/>
  <c r="Y56" i="3"/>
  <c r="Y57" i="3" s="1"/>
  <c r="DP42" i="4"/>
  <c r="DP43" i="4" s="1"/>
  <c r="DP45" i="4" s="1"/>
  <c r="DO33" i="4"/>
  <c r="DO34" i="4" s="1"/>
  <c r="DO36" i="4" s="1"/>
  <c r="W60" i="2" l="1"/>
  <c r="W61" i="2" s="1"/>
  <c r="W62" i="2" s="1"/>
  <c r="DO37" i="4"/>
  <c r="DO38" i="4" s="1"/>
  <c r="DP32" i="4"/>
  <c r="Y9" i="3"/>
  <c r="Y10" i="3" s="1"/>
  <c r="DO15" i="4"/>
  <c r="DO16" i="4" s="1"/>
  <c r="DO18" i="4" s="1"/>
  <c r="DO24" i="4"/>
  <c r="DO25" i="4" s="1"/>
  <c r="DO27" i="4" s="1"/>
  <c r="DP46" i="4"/>
  <c r="DP47" i="4" s="1"/>
  <c r="DQ41" i="4"/>
  <c r="DP5" i="4"/>
  <c r="DO10" i="4"/>
  <c r="DO11" i="4" s="1"/>
  <c r="DP59" i="4"/>
  <c r="DO64" i="4"/>
  <c r="DO65" i="4" s="1"/>
  <c r="W53" i="2"/>
  <c r="W54" i="2" s="1"/>
  <c r="X47" i="2"/>
  <c r="DP51" i="4"/>
  <c r="DP52" i="4" s="1"/>
  <c r="DP54" i="4" s="1"/>
  <c r="W70" i="2" l="1"/>
  <c r="W71" i="2" s="1"/>
  <c r="W72" i="2" s="1"/>
  <c r="W73" i="2" s="1"/>
  <c r="W74" i="2" s="1"/>
  <c r="Y18" i="3"/>
  <c r="Y19" i="3" s="1"/>
  <c r="Y20" i="3" s="1"/>
  <c r="DO28" i="4"/>
  <c r="DO29" i="4" s="1"/>
  <c r="DP23" i="4"/>
  <c r="DP6" i="4"/>
  <c r="DP7" i="4" s="1"/>
  <c r="DP9" i="4" s="1"/>
  <c r="DQ42" i="4"/>
  <c r="DQ43" i="4" s="1"/>
  <c r="DQ45" i="4" s="1"/>
  <c r="Y11" i="3"/>
  <c r="Y12" i="3" s="1"/>
  <c r="Z5" i="3"/>
  <c r="DP55" i="4"/>
  <c r="DP56" i="4" s="1"/>
  <c r="DQ50" i="4"/>
  <c r="DO19" i="4"/>
  <c r="DO20" i="4" s="1"/>
  <c r="DP14" i="4"/>
  <c r="DP60" i="4"/>
  <c r="DP61" i="4" s="1"/>
  <c r="DP63" i="4" s="1"/>
  <c r="W63" i="2"/>
  <c r="W64" i="2" s="1"/>
  <c r="X57" i="2"/>
  <c r="DP33" i="4"/>
  <c r="DP34" i="4" s="1"/>
  <c r="DP36" i="4" s="1"/>
  <c r="X48" i="2"/>
  <c r="X49" i="2" s="1"/>
  <c r="X67" i="2" l="1"/>
  <c r="X68" i="2" s="1"/>
  <c r="X69" i="2" s="1"/>
  <c r="DQ46" i="4"/>
  <c r="DQ47" i="4" s="1"/>
  <c r="DR41" i="4"/>
  <c r="DP64" i="4"/>
  <c r="DP65" i="4" s="1"/>
  <c r="DQ59" i="4"/>
  <c r="Y21" i="3"/>
  <c r="Y22" i="3" s="1"/>
  <c r="Z15" i="3"/>
  <c r="Z6" i="3"/>
  <c r="Z7" i="3" s="1"/>
  <c r="Y28" i="3"/>
  <c r="X58" i="2"/>
  <c r="X59" i="2" s="1"/>
  <c r="DP15" i="4"/>
  <c r="DP16" i="4" s="1"/>
  <c r="DP18" i="4" s="1"/>
  <c r="DQ5" i="4"/>
  <c r="DP10" i="4"/>
  <c r="DP11" i="4" s="1"/>
  <c r="DQ51" i="4"/>
  <c r="DQ52" i="4" s="1"/>
  <c r="DQ54" i="4" s="1"/>
  <c r="DP24" i="4"/>
  <c r="DP25" i="4" s="1"/>
  <c r="DP27" i="4" s="1"/>
  <c r="DP37" i="4"/>
  <c r="DP38" i="4" s="1"/>
  <c r="DQ32" i="4"/>
  <c r="X10" i="2" l="1"/>
  <c r="X11" i="2" s="1"/>
  <c r="X12" i="2" s="1"/>
  <c r="DP19" i="4"/>
  <c r="DP20" i="4" s="1"/>
  <c r="DQ14" i="4"/>
  <c r="DQ23" i="4"/>
  <c r="DP28" i="4"/>
  <c r="DP29" i="4" s="1"/>
  <c r="DR50" i="4"/>
  <c r="DQ55" i="4"/>
  <c r="DQ56" i="4" s="1"/>
  <c r="DQ33" i="4"/>
  <c r="DQ34" i="4" s="1"/>
  <c r="DQ36" i="4" s="1"/>
  <c r="Y29" i="3"/>
  <c r="Y30" i="3" s="1"/>
  <c r="Z16" i="3"/>
  <c r="Z17" i="3" s="1"/>
  <c r="DQ60" i="4"/>
  <c r="DQ61" i="4" s="1"/>
  <c r="DQ63" i="4" s="1"/>
  <c r="DR42" i="4"/>
  <c r="DR43" i="4" s="1"/>
  <c r="DR45" i="4" s="1"/>
  <c r="DQ6" i="4"/>
  <c r="DQ7" i="4" s="1"/>
  <c r="DQ9" i="4" s="1"/>
  <c r="Y38" i="3" l="1"/>
  <c r="Y39" i="3" s="1"/>
  <c r="Y40" i="3" s="1"/>
  <c r="DR59" i="4"/>
  <c r="DQ64" i="4"/>
  <c r="DQ65" i="4" s="1"/>
  <c r="DR5" i="4"/>
  <c r="DQ10" i="4"/>
  <c r="DQ11" i="4" s="1"/>
  <c r="X13" i="2"/>
  <c r="X14" i="2" s="1"/>
  <c r="Y7" i="2"/>
  <c r="DR46" i="4"/>
  <c r="DR47" i="4" s="1"/>
  <c r="DS41" i="4"/>
  <c r="DR51" i="4"/>
  <c r="DR52" i="4" s="1"/>
  <c r="DR54" i="4" s="1"/>
  <c r="DQ15" i="4"/>
  <c r="DQ16" i="4" s="1"/>
  <c r="DQ18" i="4" s="1"/>
  <c r="DR32" i="4"/>
  <c r="DQ37" i="4"/>
  <c r="DQ38" i="4" s="1"/>
  <c r="Y31" i="3"/>
  <c r="Y32" i="3" s="1"/>
  <c r="Z25" i="3"/>
  <c r="DQ24" i="4"/>
  <c r="DQ25" i="4" s="1"/>
  <c r="DQ27" i="4" s="1"/>
  <c r="X20" i="2"/>
  <c r="X21" i="2" s="1"/>
  <c r="X22" i="2" s="1"/>
  <c r="DR23" i="4" l="1"/>
  <c r="DQ28" i="4"/>
  <c r="DQ29" i="4" s="1"/>
  <c r="Y41" i="3"/>
  <c r="Y42" i="3" s="1"/>
  <c r="Z35" i="3"/>
  <c r="X23" i="2"/>
  <c r="Y17" i="2"/>
  <c r="DQ19" i="4"/>
  <c r="DQ20" i="4" s="1"/>
  <c r="DR14" i="4"/>
  <c r="DS50" i="4"/>
  <c r="DR55" i="4"/>
  <c r="DR56" i="4" s="1"/>
  <c r="Z26" i="3"/>
  <c r="Z27" i="3" s="1"/>
  <c r="DS42" i="4"/>
  <c r="DS43" i="4" s="1"/>
  <c r="DS45" i="4" s="1"/>
  <c r="DR60" i="4"/>
  <c r="DR61" i="4" s="1"/>
  <c r="DR63" i="4" s="1"/>
  <c r="DR6" i="4"/>
  <c r="DR7" i="4" s="1"/>
  <c r="DR9" i="4" s="1"/>
  <c r="Y48" i="3"/>
  <c r="DR33" i="4"/>
  <c r="DR34" i="4" s="1"/>
  <c r="DR36" i="4" s="1"/>
  <c r="Y8" i="2"/>
  <c r="Y9" i="2" s="1"/>
  <c r="DS46" i="4" l="1"/>
  <c r="DS47" i="4" s="1"/>
  <c r="DT41" i="4"/>
  <c r="DS5" i="4"/>
  <c r="DR10" i="4"/>
  <c r="DR11" i="4" s="1"/>
  <c r="DR64" i="4"/>
  <c r="DR65" i="4" s="1"/>
  <c r="DS59" i="4"/>
  <c r="DS32" i="4"/>
  <c r="DR37" i="4"/>
  <c r="DR38" i="4" s="1"/>
  <c r="Y18" i="2"/>
  <c r="Y19" i="2" s="1"/>
  <c r="DS51" i="4"/>
  <c r="DS52" i="4" s="1"/>
  <c r="DS54" i="4" s="1"/>
  <c r="X30" i="2"/>
  <c r="X24" i="2"/>
  <c r="Y49" i="3"/>
  <c r="Y50" i="3" s="1"/>
  <c r="DR15" i="4"/>
  <c r="DR16" i="4" s="1"/>
  <c r="DR18" i="4" s="1"/>
  <c r="Z36" i="3"/>
  <c r="Z37" i="3" s="1"/>
  <c r="DR24" i="4"/>
  <c r="DR25" i="4" s="1"/>
  <c r="DR27" i="4" s="1"/>
  <c r="DS55" i="4" l="1"/>
  <c r="DS56" i="4" s="1"/>
  <c r="DT50" i="4"/>
  <c r="DS33" i="4"/>
  <c r="DS34" i="4" s="1"/>
  <c r="DS36" i="4" s="1"/>
  <c r="DS14" i="4"/>
  <c r="DR19" i="4"/>
  <c r="DR20" i="4" s="1"/>
  <c r="DS6" i="4"/>
  <c r="DS7" i="4" s="1"/>
  <c r="DS9" i="4" s="1"/>
  <c r="DR28" i="4"/>
  <c r="DR29" i="4" s="1"/>
  <c r="DS23" i="4"/>
  <c r="Y58" i="3"/>
  <c r="DS60" i="4"/>
  <c r="DS61" i="4" s="1"/>
  <c r="DS63" i="4" s="1"/>
  <c r="DT42" i="4"/>
  <c r="DT43" i="4" s="1"/>
  <c r="DT45" i="4" s="1"/>
  <c r="Y51" i="3"/>
  <c r="Y52" i="3" s="1"/>
  <c r="Z45" i="3"/>
  <c r="X31" i="2"/>
  <c r="X32" i="2" s="1"/>
  <c r="DT5" i="4" l="1"/>
  <c r="DS10" i="4"/>
  <c r="DS11" i="4" s="1"/>
  <c r="DT32" i="4"/>
  <c r="DS37" i="4"/>
  <c r="DS38" i="4" s="1"/>
  <c r="DT51" i="4"/>
  <c r="DT52" i="4" s="1"/>
  <c r="DT54" i="4" s="1"/>
  <c r="DT46" i="4"/>
  <c r="DT47" i="4" s="1"/>
  <c r="DU41" i="4"/>
  <c r="Y59" i="3"/>
  <c r="Y60" i="3" s="1"/>
  <c r="X33" i="2"/>
  <c r="X34" i="2" s="1"/>
  <c r="Y27" i="2"/>
  <c r="X40" i="2"/>
  <c r="DS24" i="4"/>
  <c r="DS25" i="4" s="1"/>
  <c r="DS27" i="4" s="1"/>
  <c r="Z46" i="3"/>
  <c r="Z47" i="3" s="1"/>
  <c r="DT59" i="4"/>
  <c r="DS64" i="4"/>
  <c r="DS65" i="4" s="1"/>
  <c r="DS15" i="4"/>
  <c r="DS16" i="4" s="1"/>
  <c r="DS18" i="4" s="1"/>
  <c r="DT55" i="4" l="1"/>
  <c r="DT56" i="4" s="1"/>
  <c r="DU50" i="4"/>
  <c r="X41" i="2"/>
  <c r="X42" i="2" s="1"/>
  <c r="DT6" i="4"/>
  <c r="DT7" i="4" s="1"/>
  <c r="DT9" i="4" s="1"/>
  <c r="DT60" i="4"/>
  <c r="DT61" i="4" s="1"/>
  <c r="DT63" i="4" s="1"/>
  <c r="Y28" i="2"/>
  <c r="Y29" i="2" s="1"/>
  <c r="Y61" i="3"/>
  <c r="Y62" i="3" s="1"/>
  <c r="Z55" i="3"/>
  <c r="DT14" i="4"/>
  <c r="DS19" i="4"/>
  <c r="DS20" i="4" s="1"/>
  <c r="DU42" i="4"/>
  <c r="DU43" i="4" s="1"/>
  <c r="DU45" i="4" s="1"/>
  <c r="DT23" i="4"/>
  <c r="DS28" i="4"/>
  <c r="DS29" i="4" s="1"/>
  <c r="Y68" i="3"/>
  <c r="Y69" i="3" s="1"/>
  <c r="Y70" i="3" s="1"/>
  <c r="DT33" i="4"/>
  <c r="DT34" i="4" s="1"/>
  <c r="DT36" i="4" s="1"/>
  <c r="DT10" i="4" l="1"/>
  <c r="DT11" i="4" s="1"/>
  <c r="DU5" i="4"/>
  <c r="DT64" i="4"/>
  <c r="DT65" i="4" s="1"/>
  <c r="DU59" i="4"/>
  <c r="DV41" i="4"/>
  <c r="DU46" i="4"/>
  <c r="DU47" i="4" s="1"/>
  <c r="DT24" i="4"/>
  <c r="DT25" i="4" s="1"/>
  <c r="DT27" i="4" s="1"/>
  <c r="DT15" i="4"/>
  <c r="DT16" i="4" s="1"/>
  <c r="DT18" i="4" s="1"/>
  <c r="X43" i="2"/>
  <c r="X44" i="2" s="1"/>
  <c r="Y37" i="2"/>
  <c r="DU32" i="4"/>
  <c r="DT37" i="4"/>
  <c r="DT38" i="4" s="1"/>
  <c r="Z56" i="3"/>
  <c r="Z57" i="3" s="1"/>
  <c r="Y71" i="3"/>
  <c r="Y72" i="3" s="1"/>
  <c r="Z65" i="3"/>
  <c r="X50" i="2"/>
  <c r="DU51" i="4"/>
  <c r="DU52" i="4" s="1"/>
  <c r="DU54" i="4" s="1"/>
  <c r="DT19" i="4" l="1"/>
  <c r="DT20" i="4" s="1"/>
  <c r="DU14" i="4"/>
  <c r="X51" i="2"/>
  <c r="X52" i="2" s="1"/>
  <c r="Y38" i="2"/>
  <c r="Y39" i="2" s="1"/>
  <c r="DU23" i="4"/>
  <c r="DT28" i="4"/>
  <c r="DT29" i="4" s="1"/>
  <c r="DU60" i="4"/>
  <c r="DU61" i="4" s="1"/>
  <c r="DU63" i="4" s="1"/>
  <c r="Z66" i="3"/>
  <c r="Z67" i="3" s="1"/>
  <c r="Z8" i="3"/>
  <c r="DU33" i="4"/>
  <c r="DU34" i="4" s="1"/>
  <c r="DU36" i="4" s="1"/>
  <c r="DU6" i="4"/>
  <c r="DU7" i="4" s="1"/>
  <c r="DU9" i="4" s="1"/>
  <c r="DV50" i="4"/>
  <c r="DU55" i="4"/>
  <c r="DU56" i="4" s="1"/>
  <c r="DV42" i="4"/>
  <c r="DV43" i="4" s="1"/>
  <c r="DV45" i="4" s="1"/>
  <c r="DU64" i="4" l="1"/>
  <c r="DU65" i="4" s="1"/>
  <c r="DV59" i="4"/>
  <c r="DV32" i="4"/>
  <c r="DU37" i="4"/>
  <c r="DU38" i="4" s="1"/>
  <c r="DV46" i="4"/>
  <c r="DV47" i="4" s="1"/>
  <c r="DW41" i="4"/>
  <c r="Z9" i="3"/>
  <c r="Z10" i="3" s="1"/>
  <c r="X53" i="2"/>
  <c r="X54" i="2" s="1"/>
  <c r="Y47" i="2"/>
  <c r="DU10" i="4"/>
  <c r="DU11" i="4" s="1"/>
  <c r="DV5" i="4"/>
  <c r="DU15" i="4"/>
  <c r="DU16" i="4" s="1"/>
  <c r="DU18" i="4" s="1"/>
  <c r="DU24" i="4"/>
  <c r="DU25" i="4" s="1"/>
  <c r="DU27" i="4" s="1"/>
  <c r="DV51" i="4"/>
  <c r="DV52" i="4" s="1"/>
  <c r="DV54" i="4" s="1"/>
  <c r="X60" i="2"/>
  <c r="Z11" i="3" l="1"/>
  <c r="Z12" i="3" s="1"/>
  <c r="AA5" i="3"/>
  <c r="X61" i="2"/>
  <c r="X62" i="2" s="1"/>
  <c r="DV23" i="4"/>
  <c r="DU28" i="4"/>
  <c r="DU29" i="4" s="1"/>
  <c r="DV6" i="4"/>
  <c r="DV7" i="4" s="1"/>
  <c r="DV9" i="4" s="1"/>
  <c r="Y48" i="2"/>
  <c r="Y49" i="2" s="1"/>
  <c r="DV33" i="4"/>
  <c r="DV34" i="4" s="1"/>
  <c r="DV36" i="4" s="1"/>
  <c r="DV60" i="4"/>
  <c r="DV61" i="4" s="1"/>
  <c r="DV63" i="4" s="1"/>
  <c r="DV14" i="4"/>
  <c r="DU19" i="4"/>
  <c r="DU20" i="4" s="1"/>
  <c r="DW50" i="4"/>
  <c r="DV55" i="4"/>
  <c r="DV56" i="4" s="1"/>
  <c r="Z18" i="3"/>
  <c r="DW42" i="4"/>
  <c r="DW43" i="4" s="1"/>
  <c r="DW45" i="4" s="1"/>
  <c r="DW32" i="4" l="1"/>
  <c r="DV37" i="4"/>
  <c r="DV38" i="4" s="1"/>
  <c r="DV64" i="4"/>
  <c r="DV65" i="4" s="1"/>
  <c r="DW59" i="4"/>
  <c r="DW5" i="4"/>
  <c r="DV10" i="4"/>
  <c r="DV11" i="4" s="1"/>
  <c r="X70" i="2"/>
  <c r="X71" i="2" s="1"/>
  <c r="X72" i="2" s="1"/>
  <c r="DX41" i="4"/>
  <c r="DW46" i="4"/>
  <c r="DW47" i="4" s="1"/>
  <c r="DW51" i="4"/>
  <c r="DW52" i="4" s="1"/>
  <c r="DW54" i="4" s="1"/>
  <c r="X63" i="2"/>
  <c r="X64" i="2" s="1"/>
  <c r="Y57" i="2"/>
  <c r="Z19" i="3"/>
  <c r="Z20" i="3" s="1"/>
  <c r="DV15" i="4"/>
  <c r="DV16" i="4" s="1"/>
  <c r="DV18" i="4" s="1"/>
  <c r="AA6" i="3"/>
  <c r="AA7" i="3" s="1"/>
  <c r="DV24" i="4"/>
  <c r="DV25" i="4" s="1"/>
  <c r="DV27" i="4" s="1"/>
  <c r="DW23" i="4" l="1"/>
  <c r="DV28" i="4"/>
  <c r="DV29" i="4" s="1"/>
  <c r="DX50" i="4"/>
  <c r="DW55" i="4"/>
  <c r="DW56" i="4" s="1"/>
  <c r="Y58" i="2"/>
  <c r="Y59" i="2" s="1"/>
  <c r="X73" i="2"/>
  <c r="X74" i="2" s="1"/>
  <c r="Y67" i="2"/>
  <c r="DW6" i="4"/>
  <c r="DW7" i="4" s="1"/>
  <c r="DW9" i="4" s="1"/>
  <c r="AA15" i="3"/>
  <c r="Z21" i="3"/>
  <c r="Z22" i="3" s="1"/>
  <c r="DW60" i="4"/>
  <c r="DW61" i="4" s="1"/>
  <c r="DW63" i="4" s="1"/>
  <c r="DX42" i="4"/>
  <c r="DX43" i="4" s="1"/>
  <c r="DX45" i="4" s="1"/>
  <c r="DW14" i="4"/>
  <c r="DV19" i="4"/>
  <c r="DV20" i="4" s="1"/>
  <c r="Z28" i="3"/>
  <c r="DW33" i="4"/>
  <c r="DW34" i="4" s="1"/>
  <c r="DW36" i="4" s="1"/>
  <c r="DW64" i="4" l="1"/>
  <c r="DW65" i="4" s="1"/>
  <c r="DX59" i="4"/>
  <c r="DX51" i="4"/>
  <c r="DX52" i="4" s="1"/>
  <c r="DX54" i="4" s="1"/>
  <c r="DY41" i="4"/>
  <c r="DX46" i="4"/>
  <c r="DX47" i="4" s="1"/>
  <c r="DX5" i="4"/>
  <c r="DW10" i="4"/>
  <c r="DW11" i="4" s="1"/>
  <c r="DX32" i="4"/>
  <c r="DW37" i="4"/>
  <c r="DW38" i="4" s="1"/>
  <c r="AA16" i="3"/>
  <c r="AA17" i="3" s="1"/>
  <c r="Z29" i="3"/>
  <c r="Z30" i="3" s="1"/>
  <c r="DW15" i="4"/>
  <c r="DW16" i="4" s="1"/>
  <c r="DW18" i="4" s="1"/>
  <c r="Y10" i="2"/>
  <c r="Y68" i="2"/>
  <c r="Y69" i="2" s="1"/>
  <c r="DW24" i="4"/>
  <c r="DW25" i="4" s="1"/>
  <c r="DW27" i="4" s="1"/>
  <c r="Z38" i="3" l="1"/>
  <c r="Z39" i="3" s="1"/>
  <c r="Z40" i="3" s="1"/>
  <c r="DX55" i="4"/>
  <c r="DX56" i="4" s="1"/>
  <c r="DY50" i="4"/>
  <c r="DW19" i="4"/>
  <c r="DW20" i="4" s="1"/>
  <c r="DX14" i="4"/>
  <c r="DW28" i="4"/>
  <c r="DW29" i="4" s="1"/>
  <c r="DX23" i="4"/>
  <c r="Y11" i="2"/>
  <c r="Y12" i="2" s="1"/>
  <c r="DX60" i="4"/>
  <c r="DX61" i="4" s="1"/>
  <c r="DX63" i="4" s="1"/>
  <c r="DX33" i="4"/>
  <c r="DX34" i="4" s="1"/>
  <c r="DX36" i="4" s="1"/>
  <c r="Z31" i="3"/>
  <c r="Z32" i="3" s="1"/>
  <c r="AA25" i="3"/>
  <c r="DX6" i="4"/>
  <c r="DX7" i="4" s="1"/>
  <c r="DX9" i="4" s="1"/>
  <c r="DY42" i="4"/>
  <c r="DY43" i="4" s="1"/>
  <c r="DY45" i="4" s="1"/>
  <c r="Y20" i="2" l="1"/>
  <c r="Y21" i="2" s="1"/>
  <c r="Y22" i="2" s="1"/>
  <c r="Y23" i="2" s="1"/>
  <c r="DX10" i="4"/>
  <c r="DX11" i="4" s="1"/>
  <c r="DY5" i="4"/>
  <c r="DY59" i="4"/>
  <c r="DX64" i="4"/>
  <c r="DX65" i="4" s="1"/>
  <c r="DX37" i="4"/>
  <c r="DX38" i="4" s="1"/>
  <c r="DY32" i="4"/>
  <c r="DY46" i="4"/>
  <c r="DY47" i="4" s="1"/>
  <c r="DZ41" i="4"/>
  <c r="DX15" i="4"/>
  <c r="DX16" i="4" s="1"/>
  <c r="DX18" i="4" s="1"/>
  <c r="Z48" i="3"/>
  <c r="Y13" i="2"/>
  <c r="Y14" i="2" s="1"/>
  <c r="Z7" i="2"/>
  <c r="DY51" i="4"/>
  <c r="DY52" i="4" s="1"/>
  <c r="DY54" i="4" s="1"/>
  <c r="AA26" i="3"/>
  <c r="AA27" i="3" s="1"/>
  <c r="Z41" i="3"/>
  <c r="Z42" i="3" s="1"/>
  <c r="AA35" i="3"/>
  <c r="DX24" i="4"/>
  <c r="DX25" i="4" s="1"/>
  <c r="DX27" i="4" s="1"/>
  <c r="Z17" i="2" l="1"/>
  <c r="Z18" i="2" s="1"/>
  <c r="Z19" i="2" s="1"/>
  <c r="DY55" i="4"/>
  <c r="DY56" i="4" s="1"/>
  <c r="DZ50" i="4"/>
  <c r="DX19" i="4"/>
  <c r="DX20" i="4" s="1"/>
  <c r="DY14" i="4"/>
  <c r="AA36" i="3"/>
  <c r="AA37" i="3" s="1"/>
  <c r="Z8" i="2"/>
  <c r="Z9" i="2" s="1"/>
  <c r="Y24" i="2"/>
  <c r="Y30" i="2"/>
  <c r="DY60" i="4"/>
  <c r="DY61" i="4" s="1"/>
  <c r="DY63" i="4" s="1"/>
  <c r="Z49" i="3"/>
  <c r="Z50" i="3" s="1"/>
  <c r="DZ42" i="4"/>
  <c r="DZ43" i="4" s="1"/>
  <c r="DZ45" i="4" s="1"/>
  <c r="DY33" i="4"/>
  <c r="DY34" i="4" s="1"/>
  <c r="DY36" i="4" s="1"/>
  <c r="DY23" i="4"/>
  <c r="DX28" i="4"/>
  <c r="DX29" i="4" s="1"/>
  <c r="DY6" i="4"/>
  <c r="DY7" i="4" s="1"/>
  <c r="DY9" i="4" s="1"/>
  <c r="Z58" i="3" l="1"/>
  <c r="Z59" i="3" s="1"/>
  <c r="Z60" i="3" s="1"/>
  <c r="DZ46" i="4"/>
  <c r="DZ47" i="4" s="1"/>
  <c r="EA41" i="4"/>
  <c r="DZ5" i="4"/>
  <c r="DY10" i="4"/>
  <c r="DY11" i="4" s="1"/>
  <c r="DY24" i="4"/>
  <c r="DY25" i="4" s="1"/>
  <c r="DY27" i="4" s="1"/>
  <c r="Z51" i="3"/>
  <c r="Z52" i="3" s="1"/>
  <c r="AA45" i="3"/>
  <c r="DY15" i="4"/>
  <c r="DY16" i="4" s="1"/>
  <c r="DY18" i="4" s="1"/>
  <c r="DZ51" i="4"/>
  <c r="DZ52" i="4" s="1"/>
  <c r="DZ54" i="4" s="1"/>
  <c r="DZ32" i="4"/>
  <c r="DY37" i="4"/>
  <c r="DY38" i="4" s="1"/>
  <c r="DZ59" i="4"/>
  <c r="DY64" i="4"/>
  <c r="DY65" i="4" s="1"/>
  <c r="Y31" i="2"/>
  <c r="Y32" i="2" s="1"/>
  <c r="Z68" i="3" l="1"/>
  <c r="Z69" i="3" s="1"/>
  <c r="Z70" i="3" s="1"/>
  <c r="AA65" i="3" s="1"/>
  <c r="DZ14" i="4"/>
  <c r="DY19" i="4"/>
  <c r="DY20" i="4" s="1"/>
  <c r="DZ55" i="4"/>
  <c r="DZ56" i="4" s="1"/>
  <c r="EA50" i="4"/>
  <c r="Y33" i="2"/>
  <c r="Y34" i="2" s="1"/>
  <c r="Z27" i="2"/>
  <c r="Z61" i="3"/>
  <c r="Z62" i="3" s="1"/>
  <c r="AA55" i="3"/>
  <c r="DZ6" i="4"/>
  <c r="DZ7" i="4" s="1"/>
  <c r="DZ9" i="4" s="1"/>
  <c r="DZ23" i="4"/>
  <c r="DY28" i="4"/>
  <c r="DY29" i="4" s="1"/>
  <c r="Y40" i="2"/>
  <c r="DZ60" i="4"/>
  <c r="DZ61" i="4" s="1"/>
  <c r="DZ63" i="4" s="1"/>
  <c r="DZ33" i="4"/>
  <c r="DZ34" i="4" s="1"/>
  <c r="DZ36" i="4" s="1"/>
  <c r="AA46" i="3"/>
  <c r="AA47" i="3" s="1"/>
  <c r="EA42" i="4"/>
  <c r="EA43" i="4" s="1"/>
  <c r="EA45" i="4" s="1"/>
  <c r="Z71" i="3" l="1"/>
  <c r="Z72" i="3" s="1"/>
  <c r="EA5" i="4"/>
  <c r="DZ10" i="4"/>
  <c r="DZ11" i="4" s="1"/>
  <c r="EA32" i="4"/>
  <c r="DZ37" i="4"/>
  <c r="DZ38" i="4" s="1"/>
  <c r="DZ64" i="4"/>
  <c r="DZ65" i="4" s="1"/>
  <c r="EA59" i="4"/>
  <c r="DZ24" i="4"/>
  <c r="DZ25" i="4" s="1"/>
  <c r="DZ27" i="4" s="1"/>
  <c r="Y41" i="2"/>
  <c r="Y42" i="2" s="1"/>
  <c r="AA66" i="3"/>
  <c r="AA67" i="3" s="1"/>
  <c r="AA8" i="3"/>
  <c r="EB41" i="4"/>
  <c r="EA46" i="4"/>
  <c r="EA47" i="4" s="1"/>
  <c r="AA56" i="3"/>
  <c r="AA57" i="3" s="1"/>
  <c r="Z28" i="2"/>
  <c r="Z29" i="2" s="1"/>
  <c r="EA51" i="4"/>
  <c r="EA52" i="4" s="1"/>
  <c r="EA54" i="4" s="1"/>
  <c r="DZ15" i="4"/>
  <c r="DZ16" i="4" s="1"/>
  <c r="DZ18" i="4" s="1"/>
  <c r="EA14" i="4" l="1"/>
  <c r="DZ19" i="4"/>
  <c r="DZ20" i="4" s="1"/>
  <c r="EA23" i="4"/>
  <c r="DZ28" i="4"/>
  <c r="DZ29" i="4" s="1"/>
  <c r="Y43" i="2"/>
  <c r="Y44" i="2" s="1"/>
  <c r="Z37" i="2"/>
  <c r="EA6" i="4"/>
  <c r="EA7" i="4" s="1"/>
  <c r="EA9" i="4" s="1"/>
  <c r="Y50" i="2"/>
  <c r="EA60" i="4"/>
  <c r="EA61" i="4" s="1"/>
  <c r="EA63" i="4" s="1"/>
  <c r="EB50" i="4"/>
  <c r="EA55" i="4"/>
  <c r="EA56" i="4" s="1"/>
  <c r="EB42" i="4"/>
  <c r="EB43" i="4" s="1"/>
  <c r="EB45" i="4" s="1"/>
  <c r="AA9" i="3"/>
  <c r="AA10" i="3" s="1"/>
  <c r="EA33" i="4"/>
  <c r="EA34" i="4" s="1"/>
  <c r="EA36" i="4" s="1"/>
  <c r="AA18" i="3" l="1"/>
  <c r="AA19" i="3" s="1"/>
  <c r="AA20" i="3" s="1"/>
  <c r="EB5" i="4"/>
  <c r="EA10" i="4"/>
  <c r="EA11" i="4" s="1"/>
  <c r="EA37" i="4"/>
  <c r="EA38" i="4" s="1"/>
  <c r="EB32" i="4"/>
  <c r="EA15" i="4"/>
  <c r="EA16" i="4" s="1"/>
  <c r="EA18" i="4" s="1"/>
  <c r="Y51" i="2"/>
  <c r="Y52" i="2" s="1"/>
  <c r="AA11" i="3"/>
  <c r="AA12" i="3" s="1"/>
  <c r="AB5" i="3"/>
  <c r="EB51" i="4"/>
  <c r="EB52" i="4" s="1"/>
  <c r="EB54" i="4" s="1"/>
  <c r="EB46" i="4"/>
  <c r="EB47" i="4" s="1"/>
  <c r="EC41" i="4"/>
  <c r="Z38" i="2"/>
  <c r="Z39" i="2" s="1"/>
  <c r="EA24" i="4"/>
  <c r="EA25" i="4" s="1"/>
  <c r="EA27" i="4" s="1"/>
  <c r="EA64" i="4"/>
  <c r="EA65" i="4" s="1"/>
  <c r="EB59" i="4"/>
  <c r="Y60" i="2" l="1"/>
  <c r="Y61" i="2" s="1"/>
  <c r="Y62" i="2" s="1"/>
  <c r="EC50" i="4"/>
  <c r="EB55" i="4"/>
  <c r="EB56" i="4" s="1"/>
  <c r="EB23" i="4"/>
  <c r="EA28" i="4"/>
  <c r="EA29" i="4" s="1"/>
  <c r="EC42" i="4"/>
  <c r="EC43" i="4" s="1"/>
  <c r="EC45" i="4" s="1"/>
  <c r="AA28" i="3"/>
  <c r="EB33" i="4"/>
  <c r="EB34" i="4" s="1"/>
  <c r="EB36" i="4" s="1"/>
  <c r="AB6" i="3"/>
  <c r="AB7" i="3" s="1"/>
  <c r="EB14" i="4"/>
  <c r="EA19" i="4"/>
  <c r="EA20" i="4" s="1"/>
  <c r="AA21" i="3"/>
  <c r="AA22" i="3" s="1"/>
  <c r="AB15" i="3"/>
  <c r="EB60" i="4"/>
  <c r="EB61" i="4" s="1"/>
  <c r="EB63" i="4" s="1"/>
  <c r="Y53" i="2"/>
  <c r="Y54" i="2" s="1"/>
  <c r="Z47" i="2"/>
  <c r="EB6" i="4"/>
  <c r="EB7" i="4" s="1"/>
  <c r="EB9" i="4" s="1"/>
  <c r="EB37" i="4" l="1"/>
  <c r="EB38" i="4" s="1"/>
  <c r="EC32" i="4"/>
  <c r="EC59" i="4"/>
  <c r="EB64" i="4"/>
  <c r="EB65" i="4" s="1"/>
  <c r="AB16" i="3"/>
  <c r="AB17" i="3" s="1"/>
  <c r="Y63" i="2"/>
  <c r="Y64" i="2" s="1"/>
  <c r="Z57" i="2"/>
  <c r="EC46" i="4"/>
  <c r="EC47" i="4" s="1"/>
  <c r="ED41" i="4"/>
  <c r="EB15" i="4"/>
  <c r="EB16" i="4" s="1"/>
  <c r="EB18" i="4" s="1"/>
  <c r="Y70" i="2"/>
  <c r="Y71" i="2" s="1"/>
  <c r="Y72" i="2" s="1"/>
  <c r="EC51" i="4"/>
  <c r="EC52" i="4" s="1"/>
  <c r="EC54" i="4" s="1"/>
  <c r="EB10" i="4"/>
  <c r="EB11" i="4" s="1"/>
  <c r="EC5" i="4"/>
  <c r="Z48" i="2"/>
  <c r="Z49" i="2" s="1"/>
  <c r="AA29" i="3"/>
  <c r="AA30" i="3" s="1"/>
  <c r="EB24" i="4"/>
  <c r="EB25" i="4" s="1"/>
  <c r="EB27" i="4" s="1"/>
  <c r="AA38" i="3" l="1"/>
  <c r="AA39" i="3" s="1"/>
  <c r="AA40" i="3" s="1"/>
  <c r="EC55" i="4"/>
  <c r="EC56" i="4" s="1"/>
  <c r="ED50" i="4"/>
  <c r="EB19" i="4"/>
  <c r="EB20" i="4" s="1"/>
  <c r="EC14" i="4"/>
  <c r="EB28" i="4"/>
  <c r="EB29" i="4" s="1"/>
  <c r="EC23" i="4"/>
  <c r="EC6" i="4"/>
  <c r="EC7" i="4" s="1"/>
  <c r="EC9" i="4" s="1"/>
  <c r="Z67" i="2"/>
  <c r="Y73" i="2"/>
  <c r="Y74" i="2" s="1"/>
  <c r="ED42" i="4"/>
  <c r="ED43" i="4" s="1"/>
  <c r="ED45" i="4" s="1"/>
  <c r="EC60" i="4"/>
  <c r="EC61" i="4" s="1"/>
  <c r="EC63" i="4" s="1"/>
  <c r="AA31" i="3"/>
  <c r="AA32" i="3" s="1"/>
  <c r="AB25" i="3"/>
  <c r="Z58" i="2"/>
  <c r="Z59" i="2" s="1"/>
  <c r="EC33" i="4"/>
  <c r="EC34" i="4" s="1"/>
  <c r="EC36" i="4" s="1"/>
  <c r="EC10" i="4" l="1"/>
  <c r="EC11" i="4" s="1"/>
  <c r="ED5" i="4"/>
  <c r="AA48" i="3"/>
  <c r="EC15" i="4"/>
  <c r="EC16" i="4" s="1"/>
  <c r="EC18" i="4" s="1"/>
  <c r="Z10" i="2"/>
  <c r="Z68" i="2"/>
  <c r="Z69" i="2" s="1"/>
  <c r="EC37" i="4"/>
  <c r="EC38" i="4" s="1"/>
  <c r="ED32" i="4"/>
  <c r="ED59" i="4"/>
  <c r="EC64" i="4"/>
  <c r="EC65" i="4" s="1"/>
  <c r="ED46" i="4"/>
  <c r="ED47" i="4" s="1"/>
  <c r="EE41" i="4"/>
  <c r="EC24" i="4"/>
  <c r="EC25" i="4" s="1"/>
  <c r="EC27" i="4" s="1"/>
  <c r="ED51" i="4"/>
  <c r="ED52" i="4" s="1"/>
  <c r="ED54" i="4" s="1"/>
  <c r="AA41" i="3"/>
  <c r="AA42" i="3" s="1"/>
  <c r="AB35" i="3"/>
  <c r="AB26" i="3"/>
  <c r="AB27" i="3" s="1"/>
  <c r="ED55" i="4" l="1"/>
  <c r="ED56" i="4" s="1"/>
  <c r="EE50" i="4"/>
  <c r="EE42" i="4"/>
  <c r="EE43" i="4" s="1"/>
  <c r="EE45" i="4" s="1"/>
  <c r="EE46" i="4" s="1"/>
  <c r="EE47" i="4" s="1"/>
  <c r="ED33" i="4"/>
  <c r="ED34" i="4" s="1"/>
  <c r="ED36" i="4" s="1"/>
  <c r="Z11" i="2"/>
  <c r="Z12" i="2" s="1"/>
  <c r="EC19" i="4"/>
  <c r="EC20" i="4" s="1"/>
  <c r="ED14" i="4"/>
  <c r="AA49" i="3"/>
  <c r="AA50" i="3" s="1"/>
  <c r="AB36" i="3"/>
  <c r="AB37" i="3" s="1"/>
  <c r="ED6" i="4"/>
  <c r="ED7" i="4" s="1"/>
  <c r="ED9" i="4" s="1"/>
  <c r="ED23" i="4"/>
  <c r="EC28" i="4"/>
  <c r="EC29" i="4" s="1"/>
  <c r="ED60" i="4"/>
  <c r="ED61" i="4" s="1"/>
  <c r="ED63" i="4" s="1"/>
  <c r="AA58" i="3" l="1"/>
  <c r="AA59" i="3" s="1"/>
  <c r="AA60" i="3" s="1"/>
  <c r="G19" i="9"/>
  <c r="P19" i="9" s="1"/>
  <c r="EE59" i="4"/>
  <c r="ED64" i="4"/>
  <c r="ED65" i="4" s="1"/>
  <c r="EE32" i="4"/>
  <c r="ED37" i="4"/>
  <c r="ED38" i="4" s="1"/>
  <c r="ED10" i="4"/>
  <c r="ED11" i="4" s="1"/>
  <c r="EE5" i="4"/>
  <c r="ED24" i="4"/>
  <c r="ED25" i="4" s="1"/>
  <c r="ED27" i="4" s="1"/>
  <c r="Z20" i="2"/>
  <c r="Z21" i="2" s="1"/>
  <c r="Z22" i="2" s="1"/>
  <c r="AA51" i="3"/>
  <c r="AA52" i="3" s="1"/>
  <c r="AB45" i="3"/>
  <c r="ED15" i="4"/>
  <c r="ED16" i="4" s="1"/>
  <c r="ED18" i="4" s="1"/>
  <c r="EE51" i="4"/>
  <c r="EE52" i="4" s="1"/>
  <c r="EE54" i="4" s="1"/>
  <c r="EE55" i="4" s="1"/>
  <c r="EE56" i="4" s="1"/>
  <c r="Z13" i="2"/>
  <c r="Z14" i="2" s="1"/>
  <c r="AA7" i="2"/>
  <c r="ED19" i="4" l="1"/>
  <c r="ED20" i="4" s="1"/>
  <c r="EE14" i="4"/>
  <c r="EE23" i="4"/>
  <c r="ED28" i="4"/>
  <c r="ED29" i="4" s="1"/>
  <c r="AA61" i="3"/>
  <c r="AA62" i="3" s="1"/>
  <c r="AB55" i="3"/>
  <c r="EE33" i="4"/>
  <c r="EE34" i="4" s="1"/>
  <c r="EE36" i="4" s="1"/>
  <c r="EE37" i="4" s="1"/>
  <c r="EE38" i="4" s="1"/>
  <c r="EE60" i="4"/>
  <c r="EE61" i="4" s="1"/>
  <c r="EE63" i="4" s="1"/>
  <c r="EE64" i="4" s="1"/>
  <c r="EE65" i="4" s="1"/>
  <c r="G21" i="9" s="1"/>
  <c r="P21" i="9" s="1"/>
  <c r="AA8" i="2"/>
  <c r="AA9" i="2" s="1"/>
  <c r="AA68" i="3"/>
  <c r="AA69" i="3" s="1"/>
  <c r="AA70" i="3" s="1"/>
  <c r="EE6" i="4"/>
  <c r="EE7" i="4" s="1"/>
  <c r="EE9" i="4" s="1"/>
  <c r="EE10" i="4" s="1"/>
  <c r="EE11" i="4" s="1"/>
  <c r="G20" i="9"/>
  <c r="P20" i="9" s="1"/>
  <c r="AB46" i="3"/>
  <c r="AB47" i="3" s="1"/>
  <c r="Z23" i="2"/>
  <c r="AA17" i="2"/>
  <c r="G15" i="9" l="1"/>
  <c r="AA18" i="2"/>
  <c r="AA19" i="2" s="1"/>
  <c r="Z24" i="2"/>
  <c r="Z30" i="2"/>
  <c r="AA71" i="3"/>
  <c r="AA72" i="3" s="1"/>
  <c r="AB65" i="3"/>
  <c r="EE15" i="4"/>
  <c r="G18" i="9"/>
  <c r="P18" i="9" s="1"/>
  <c r="AB56" i="3"/>
  <c r="AB57" i="3" s="1"/>
  <c r="EE24" i="4"/>
  <c r="EE25" i="4" s="1"/>
  <c r="EE27" i="4" s="1"/>
  <c r="EE28" i="4" s="1"/>
  <c r="EE29" i="4" s="1"/>
  <c r="EE16" i="4" l="1"/>
  <c r="EE18" i="4" s="1"/>
  <c r="EE19" i="4" s="1"/>
  <c r="EE20" i="4" s="1"/>
  <c r="G16" i="9" s="1"/>
  <c r="P16" i="9" s="1"/>
  <c r="G17" i="9"/>
  <c r="P17" i="9" s="1"/>
  <c r="Z31" i="2"/>
  <c r="Z32" i="2" s="1"/>
  <c r="AB8" i="3"/>
  <c r="AB66" i="3"/>
  <c r="AB67" i="3" s="1"/>
  <c r="P15" i="9"/>
  <c r="K22" i="1" l="1"/>
  <c r="D27" i="1" s="1"/>
  <c r="K12" i="1"/>
  <c r="D18" i="1" s="1"/>
  <c r="Z40" i="2"/>
  <c r="AB9" i="3"/>
  <c r="AB10" i="3" s="1"/>
  <c r="Z33" i="2"/>
  <c r="Z34" i="2" s="1"/>
  <c r="AA27" i="2"/>
  <c r="M22" i="1" l="1"/>
  <c r="M12" i="1"/>
  <c r="AB18" i="3"/>
  <c r="AB19" i="3" s="1"/>
  <c r="AB20" i="3" s="1"/>
  <c r="AB11" i="3"/>
  <c r="AB12" i="3" s="1"/>
  <c r="AC5" i="3"/>
  <c r="Z41" i="2"/>
  <c r="Z42" i="2" s="1"/>
  <c r="AA28" i="2"/>
  <c r="AA29" i="2" s="1"/>
  <c r="Z50" i="2" l="1"/>
  <c r="Z51" i="2" s="1"/>
  <c r="Z52" i="2" s="1"/>
  <c r="AB28" i="3"/>
  <c r="AB29" i="3" s="1"/>
  <c r="AB30" i="3" s="1"/>
  <c r="Z43" i="2"/>
  <c r="Z44" i="2" s="1"/>
  <c r="AA37" i="2"/>
  <c r="AC6" i="3"/>
  <c r="AC7" i="3" s="1"/>
  <c r="AB21" i="3"/>
  <c r="AB22" i="3" s="1"/>
  <c r="AC15" i="3"/>
  <c r="AB38" i="3" l="1"/>
  <c r="AB39" i="3" s="1"/>
  <c r="Z53" i="2"/>
  <c r="Z54" i="2" s="1"/>
  <c r="AA47" i="2"/>
  <c r="AB31" i="3"/>
  <c r="AB32" i="3" s="1"/>
  <c r="AC25" i="3"/>
  <c r="Z60" i="2"/>
  <c r="AC16" i="3"/>
  <c r="AC17" i="3" s="1"/>
  <c r="AA38" i="2"/>
  <c r="AA39" i="2" s="1"/>
  <c r="AB40" i="3" l="1"/>
  <c r="AC35" i="3" s="1"/>
  <c r="AB48" i="3"/>
  <c r="AB49" i="3" s="1"/>
  <c r="AB50" i="3" s="1"/>
  <c r="Z61" i="2"/>
  <c r="Z62" i="2" s="1"/>
  <c r="AC26" i="3"/>
  <c r="AC27" i="3" s="1"/>
  <c r="AA48" i="2"/>
  <c r="AA49" i="2" s="1"/>
  <c r="AB41" i="3" l="1"/>
  <c r="AB42" i="3" s="1"/>
  <c r="AB51" i="3"/>
  <c r="AB52" i="3" s="1"/>
  <c r="AC45" i="3"/>
  <c r="Z63" i="2"/>
  <c r="Z64" i="2" s="1"/>
  <c r="AA57" i="2"/>
  <c r="Z70" i="2"/>
  <c r="Z71" i="2" s="1"/>
  <c r="Z72" i="2" s="1"/>
  <c r="AC36" i="3"/>
  <c r="AC37" i="3" s="1"/>
  <c r="AB58" i="3"/>
  <c r="AB59" i="3" l="1"/>
  <c r="AB60" i="3" s="1"/>
  <c r="AA58" i="2"/>
  <c r="AA59" i="2" s="1"/>
  <c r="Z73" i="2"/>
  <c r="Z74" i="2" s="1"/>
  <c r="AA67" i="2"/>
  <c r="AC46" i="3"/>
  <c r="AC47" i="3" s="1"/>
  <c r="AB61" i="3" l="1"/>
  <c r="AB62" i="3" s="1"/>
  <c r="AC55" i="3"/>
  <c r="AA10" i="2"/>
  <c r="AA68" i="2"/>
  <c r="AA69" i="2" s="1"/>
  <c r="AB68" i="3"/>
  <c r="AB69" i="3" s="1"/>
  <c r="AB70" i="3" s="1"/>
  <c r="AA11" i="2" l="1"/>
  <c r="AA12" i="2" s="1"/>
  <c r="AC56" i="3"/>
  <c r="AC57" i="3" s="1"/>
  <c r="AB71" i="3"/>
  <c r="AB72" i="3" s="1"/>
  <c r="AC65" i="3"/>
  <c r="AA20" i="2" l="1"/>
  <c r="AA21" i="2" s="1"/>
  <c r="AA22" i="2" s="1"/>
  <c r="AB17" i="2" s="1"/>
  <c r="AC66" i="3"/>
  <c r="AC67" i="3" s="1"/>
  <c r="AC8" i="3"/>
  <c r="AA13" i="2"/>
  <c r="AA14" i="2" s="1"/>
  <c r="AB7" i="2"/>
  <c r="AA23" i="2" l="1"/>
  <c r="AA30" i="2" s="1"/>
  <c r="AB8" i="2"/>
  <c r="AB9" i="2" s="1"/>
  <c r="AB18" i="2"/>
  <c r="AB19" i="2" s="1"/>
  <c r="AC9" i="3"/>
  <c r="AC10" i="3" s="1"/>
  <c r="AA24" i="2" l="1"/>
  <c r="AC18" i="3"/>
  <c r="AC19" i="3" s="1"/>
  <c r="AC20" i="3" s="1"/>
  <c r="AC11" i="3"/>
  <c r="AC12" i="3" s="1"/>
  <c r="AD5" i="3"/>
  <c r="AA31" i="2"/>
  <c r="AA32" i="2" s="1"/>
  <c r="AA33" i="2" l="1"/>
  <c r="AA34" i="2" s="1"/>
  <c r="AB27" i="2"/>
  <c r="AC21" i="3"/>
  <c r="AC22" i="3" s="1"/>
  <c r="AD15" i="3"/>
  <c r="AA40" i="2"/>
  <c r="AD6" i="3"/>
  <c r="AD7" i="3" s="1"/>
  <c r="AC28" i="3"/>
  <c r="AA41" i="2" l="1"/>
  <c r="AA42" i="2" s="1"/>
  <c r="AB28" i="2"/>
  <c r="AB29" i="2" s="1"/>
  <c r="AD16" i="3"/>
  <c r="AD17" i="3" s="1"/>
  <c r="AC29" i="3"/>
  <c r="AC30" i="3" s="1"/>
  <c r="AC38" i="3" l="1"/>
  <c r="AC39" i="3" s="1"/>
  <c r="AC40" i="3" s="1"/>
  <c r="AA43" i="2"/>
  <c r="AA44" i="2" s="1"/>
  <c r="AB37" i="2"/>
  <c r="AC31" i="3"/>
  <c r="AC32" i="3" s="1"/>
  <c r="AD25" i="3"/>
  <c r="AA50" i="2"/>
  <c r="AC48" i="3" l="1"/>
  <c r="AC49" i="3" s="1"/>
  <c r="AC50" i="3" s="1"/>
  <c r="AA51" i="2"/>
  <c r="AA52" i="2" s="1"/>
  <c r="AB38" i="2"/>
  <c r="AB39" i="2" s="1"/>
  <c r="AD26" i="3"/>
  <c r="AD27" i="3" s="1"/>
  <c r="AC41" i="3"/>
  <c r="AC42" i="3" s="1"/>
  <c r="AD35" i="3"/>
  <c r="AC58" i="3" l="1"/>
  <c r="AC59" i="3" s="1"/>
  <c r="AC60" i="3" s="1"/>
  <c r="AA60" i="2"/>
  <c r="AA61" i="2" s="1"/>
  <c r="AA62" i="2" s="1"/>
  <c r="AD36" i="3"/>
  <c r="AD37" i="3" s="1"/>
  <c r="AA53" i="2"/>
  <c r="AA54" i="2" s="1"/>
  <c r="AB47" i="2"/>
  <c r="AC51" i="3"/>
  <c r="AC52" i="3" s="1"/>
  <c r="AD45" i="3"/>
  <c r="AC68" i="3" l="1"/>
  <c r="AC69" i="3" s="1"/>
  <c r="AC70" i="3" s="1"/>
  <c r="AC71" i="3" s="1"/>
  <c r="AC72" i="3" s="1"/>
  <c r="AD46" i="3"/>
  <c r="AD47" i="3" s="1"/>
  <c r="AB48" i="2"/>
  <c r="AB49" i="2" s="1"/>
  <c r="AA63" i="2"/>
  <c r="AA64" i="2" s="1"/>
  <c r="AB57" i="2"/>
  <c r="AA70" i="2"/>
  <c r="AA71" i="2" s="1"/>
  <c r="AA72" i="2" s="1"/>
  <c r="AC61" i="3"/>
  <c r="AC62" i="3" s="1"/>
  <c r="AD55" i="3"/>
  <c r="AD65" i="3" l="1"/>
  <c r="AD66" i="3" s="1"/>
  <c r="AD67" i="3" s="1"/>
  <c r="AD56" i="3"/>
  <c r="AD57" i="3" s="1"/>
  <c r="AA73" i="2"/>
  <c r="AA74" i="2" s="1"/>
  <c r="AB67" i="2"/>
  <c r="AB58" i="2"/>
  <c r="AB59" i="2" s="1"/>
  <c r="AD8" i="3" l="1"/>
  <c r="AD9" i="3" s="1"/>
  <c r="AD10" i="3" s="1"/>
  <c r="AB68" i="2"/>
  <c r="AB69" i="2" s="1"/>
  <c r="AB10" i="2"/>
  <c r="AD18" i="3" l="1"/>
  <c r="AD19" i="3" s="1"/>
  <c r="AD20" i="3" s="1"/>
  <c r="AB11" i="2"/>
  <c r="AB12" i="2" s="1"/>
  <c r="AD11" i="3"/>
  <c r="AD12" i="3" s="1"/>
  <c r="AE5" i="3"/>
  <c r="AD28" i="3" l="1"/>
  <c r="AB20" i="2"/>
  <c r="AB21" i="2" s="1"/>
  <c r="AB22" i="2" s="1"/>
  <c r="AD21" i="3"/>
  <c r="AD22" i="3" s="1"/>
  <c r="AE15" i="3"/>
  <c r="AB13" i="2"/>
  <c r="AB14" i="2" s="1"/>
  <c r="AC7" i="2"/>
  <c r="AE6" i="3"/>
  <c r="AE7" i="3" s="1"/>
  <c r="AC8" i="2" l="1"/>
  <c r="AC9" i="2" s="1"/>
  <c r="AE16" i="3"/>
  <c r="AE17" i="3" s="1"/>
  <c r="AB23" i="2"/>
  <c r="AC17" i="2"/>
  <c r="AD29" i="3"/>
  <c r="AD30" i="3" s="1"/>
  <c r="AD38" i="3" l="1"/>
  <c r="AC18" i="2"/>
  <c r="AC19" i="2" s="1"/>
  <c r="AD31" i="3"/>
  <c r="AD32" i="3" s="1"/>
  <c r="AE25" i="3"/>
  <c r="AB30" i="2"/>
  <c r="AB24" i="2"/>
  <c r="AD39" i="3" l="1"/>
  <c r="AD40" i="3" s="1"/>
  <c r="AE26" i="3"/>
  <c r="AE27" i="3" s="1"/>
  <c r="AB31" i="2"/>
  <c r="AB32" i="2" s="1"/>
  <c r="AB40" i="2" l="1"/>
  <c r="AB41" i="2" s="1"/>
  <c r="AB42" i="2" s="1"/>
  <c r="AD41" i="3"/>
  <c r="AD42" i="3" s="1"/>
  <c r="AE35" i="3"/>
  <c r="AB33" i="2"/>
  <c r="AB34" i="2" s="1"/>
  <c r="AC27" i="2"/>
  <c r="AD48" i="3"/>
  <c r="AB43" i="2" l="1"/>
  <c r="AB44" i="2" s="1"/>
  <c r="AC37" i="2"/>
  <c r="AC28" i="2"/>
  <c r="AC29" i="2" s="1"/>
  <c r="AD49" i="3"/>
  <c r="AD50" i="3" s="1"/>
  <c r="AB50" i="2"/>
  <c r="AE36" i="3"/>
  <c r="AE37" i="3" s="1"/>
  <c r="AD58" i="3" l="1"/>
  <c r="AD59" i="3" s="1"/>
  <c r="AD60" i="3" s="1"/>
  <c r="AC38" i="2"/>
  <c r="AC39" i="2" s="1"/>
  <c r="AB51" i="2"/>
  <c r="AB52" i="2" s="1"/>
  <c r="AD51" i="3"/>
  <c r="AD52" i="3" s="1"/>
  <c r="AE45" i="3"/>
  <c r="AB53" i="2" l="1"/>
  <c r="AB54" i="2" s="1"/>
  <c r="AC47" i="2"/>
  <c r="AB60" i="2"/>
  <c r="AE46" i="3"/>
  <c r="AE47" i="3" s="1"/>
  <c r="AD61" i="3"/>
  <c r="AD62" i="3" s="1"/>
  <c r="AE55" i="3"/>
  <c r="AD68" i="3"/>
  <c r="AD69" i="3" s="1"/>
  <c r="AD70" i="3" s="1"/>
  <c r="AE56" i="3" l="1"/>
  <c r="AE57" i="3" s="1"/>
  <c r="AB61" i="2"/>
  <c r="AB62" i="2" s="1"/>
  <c r="AC48" i="2"/>
  <c r="AC49" i="2" s="1"/>
  <c r="AD71" i="3"/>
  <c r="AD72" i="3" s="1"/>
  <c r="AE65" i="3"/>
  <c r="AB70" i="2" l="1"/>
  <c r="AB71" i="2" s="1"/>
  <c r="AB72" i="2" s="1"/>
  <c r="AE8" i="3"/>
  <c r="AE66" i="3"/>
  <c r="AE67" i="3" s="1"/>
  <c r="AB63" i="2"/>
  <c r="AB64" i="2" s="1"/>
  <c r="AC57" i="2"/>
  <c r="AC58" i="2" l="1"/>
  <c r="AC59" i="2" s="1"/>
  <c r="AC67" i="2"/>
  <c r="AB73" i="2"/>
  <c r="AB74" i="2" s="1"/>
  <c r="AE9" i="3"/>
  <c r="AE10" i="3" s="1"/>
  <c r="AE18" i="3" l="1"/>
  <c r="AE19" i="3" s="1"/>
  <c r="AE20" i="3" s="1"/>
  <c r="AE11" i="3"/>
  <c r="AE12" i="3" s="1"/>
  <c r="AF5" i="3"/>
  <c r="AC68" i="2"/>
  <c r="AC69" i="2" s="1"/>
  <c r="AC10" i="2"/>
  <c r="AE28" i="3" l="1"/>
  <c r="AE29" i="3" s="1"/>
  <c r="AE30" i="3" s="1"/>
  <c r="AC11" i="2"/>
  <c r="AC12" i="2" s="1"/>
  <c r="AE21" i="3"/>
  <c r="AE22" i="3" s="1"/>
  <c r="AF15" i="3"/>
  <c r="AF6" i="3"/>
  <c r="AF7" i="3" s="1"/>
  <c r="AC20" i="2" l="1"/>
  <c r="AC21" i="2" s="1"/>
  <c r="AC22" i="2" s="1"/>
  <c r="AC23" i="2" s="1"/>
  <c r="AE38" i="3"/>
  <c r="AE39" i="3" s="1"/>
  <c r="AE40" i="3" s="1"/>
  <c r="AC13" i="2"/>
  <c r="AC14" i="2" s="1"/>
  <c r="AD7" i="2"/>
  <c r="AF16" i="3"/>
  <c r="AF17" i="3" s="1"/>
  <c r="AE31" i="3"/>
  <c r="AE32" i="3" s="1"/>
  <c r="AF25" i="3"/>
  <c r="AD17" i="2" l="1"/>
  <c r="AD18" i="2" s="1"/>
  <c r="AD19" i="2" s="1"/>
  <c r="AE48" i="3"/>
  <c r="AE49" i="3" s="1"/>
  <c r="AF35" i="3"/>
  <c r="AE41" i="3"/>
  <c r="AE42" i="3" s="1"/>
  <c r="AF26" i="3"/>
  <c r="AF27" i="3" s="1"/>
  <c r="AD8" i="2"/>
  <c r="AD9" i="2" s="1"/>
  <c r="AC30" i="2"/>
  <c r="AC24" i="2"/>
  <c r="AE50" i="3" l="1"/>
  <c r="AF45" i="3" s="1"/>
  <c r="AE58" i="3"/>
  <c r="AE59" i="3" s="1"/>
  <c r="AE60" i="3" s="1"/>
  <c r="AF36" i="3"/>
  <c r="AF37" i="3" s="1"/>
  <c r="AC31" i="2"/>
  <c r="AC32" i="2" s="1"/>
  <c r="AE51" i="3" l="1"/>
  <c r="AE52" i="3" s="1"/>
  <c r="AC40" i="2"/>
  <c r="AC41" i="2" s="1"/>
  <c r="AC42" i="2" s="1"/>
  <c r="AC33" i="2"/>
  <c r="AC34" i="2" s="1"/>
  <c r="AD27" i="2"/>
  <c r="AE68" i="3"/>
  <c r="AE69" i="3" s="1"/>
  <c r="AE70" i="3" s="1"/>
  <c r="AE61" i="3"/>
  <c r="AE62" i="3" s="1"/>
  <c r="AF55" i="3"/>
  <c r="AF46" i="3"/>
  <c r="AF47" i="3" s="1"/>
  <c r="AC43" i="2" l="1"/>
  <c r="AC44" i="2" s="1"/>
  <c r="AD37" i="2"/>
  <c r="AD28" i="2"/>
  <c r="AD29" i="2" s="1"/>
  <c r="AC50" i="2"/>
  <c r="AF56" i="3"/>
  <c r="AF57" i="3" s="1"/>
  <c r="AE71" i="3"/>
  <c r="AE72" i="3" s="1"/>
  <c r="AF65" i="3"/>
  <c r="AF66" i="3" l="1"/>
  <c r="AF67" i="3" s="1"/>
  <c r="AF8" i="3"/>
  <c r="AD38" i="2"/>
  <c r="AD39" i="2" s="1"/>
  <c r="AC51" i="2"/>
  <c r="AC52" i="2" s="1"/>
  <c r="AF9" i="3" l="1"/>
  <c r="AF10" i="3" s="1"/>
  <c r="AC53" i="2"/>
  <c r="AC54" i="2" s="1"/>
  <c r="AD47" i="2"/>
  <c r="AC60" i="2"/>
  <c r="AF18" i="3" l="1"/>
  <c r="AF19" i="3" s="1"/>
  <c r="AF20" i="3" s="1"/>
  <c r="AC61" i="2"/>
  <c r="AC62" i="2" s="1"/>
  <c r="AF11" i="3"/>
  <c r="AF12" i="3" s="1"/>
  <c r="AG5" i="3"/>
  <c r="AD48" i="2"/>
  <c r="AD49" i="2" s="1"/>
  <c r="AC70" i="2" l="1"/>
  <c r="AC71" i="2" s="1"/>
  <c r="AC72" i="2" s="1"/>
  <c r="AC73" i="2" s="1"/>
  <c r="AC74" i="2" s="1"/>
  <c r="AF28" i="3"/>
  <c r="AF29" i="3" s="1"/>
  <c r="AC63" i="2"/>
  <c r="AC64" i="2" s="1"/>
  <c r="AD57" i="2"/>
  <c r="AF21" i="3"/>
  <c r="AF22" i="3" s="1"/>
  <c r="AG15" i="3"/>
  <c r="AG6" i="3"/>
  <c r="AG7" i="3" s="1"/>
  <c r="AD67" i="2" l="1"/>
  <c r="AD68" i="2" s="1"/>
  <c r="AD69" i="2" s="1"/>
  <c r="AF30" i="3"/>
  <c r="AG25" i="3" s="1"/>
  <c r="AF38" i="3"/>
  <c r="AF39" i="3" s="1"/>
  <c r="AF40" i="3" s="1"/>
  <c r="AD58" i="2"/>
  <c r="AD59" i="2" s="1"/>
  <c r="AG16" i="3"/>
  <c r="AG17" i="3" s="1"/>
  <c r="AD10" i="2" l="1"/>
  <c r="AD11" i="2" s="1"/>
  <c r="AD12" i="2" s="1"/>
  <c r="AF31" i="3"/>
  <c r="AF32" i="3" s="1"/>
  <c r="AF48" i="3"/>
  <c r="AF49" i="3" s="1"/>
  <c r="AF50" i="3" s="1"/>
  <c r="AG26" i="3"/>
  <c r="AG27" i="3" s="1"/>
  <c r="AG35" i="3"/>
  <c r="AF41" i="3"/>
  <c r="AF42" i="3" s="1"/>
  <c r="AF58" i="3" l="1"/>
  <c r="AF59" i="3" s="1"/>
  <c r="AF60" i="3" s="1"/>
  <c r="AD13" i="2"/>
  <c r="AD14" i="2" s="1"/>
  <c r="AE7" i="2"/>
  <c r="AG36" i="3"/>
  <c r="AG37" i="3" s="1"/>
  <c r="AF51" i="3"/>
  <c r="AF52" i="3" s="1"/>
  <c r="AG45" i="3"/>
  <c r="AD20" i="2"/>
  <c r="AD21" i="2" s="1"/>
  <c r="AD22" i="2" s="1"/>
  <c r="AF68" i="3" l="1"/>
  <c r="AF69" i="3" s="1"/>
  <c r="AF70" i="3" s="1"/>
  <c r="AF71" i="3" s="1"/>
  <c r="AF72" i="3" s="1"/>
  <c r="AD23" i="2"/>
  <c r="AE17" i="2"/>
  <c r="AE8" i="2"/>
  <c r="AE9" i="2" s="1"/>
  <c r="AG46" i="3"/>
  <c r="AG47" i="3" s="1"/>
  <c r="AF61" i="3"/>
  <c r="AF62" i="3" s="1"/>
  <c r="AG55" i="3"/>
  <c r="AG65" i="3" l="1"/>
  <c r="AG66" i="3" s="1"/>
  <c r="AG67" i="3" s="1"/>
  <c r="AE18" i="2"/>
  <c r="AE19" i="2" s="1"/>
  <c r="AG56" i="3"/>
  <c r="AG57" i="3" s="1"/>
  <c r="AD30" i="2"/>
  <c r="AD24" i="2"/>
  <c r="AG8" i="3" l="1"/>
  <c r="AG9" i="3" s="1"/>
  <c r="AG10" i="3" s="1"/>
  <c r="AD31" i="2"/>
  <c r="AD32" i="2" s="1"/>
  <c r="AD33" i="2" l="1"/>
  <c r="AD34" i="2" s="1"/>
  <c r="AE27" i="2"/>
  <c r="AD40" i="2"/>
  <c r="AG18" i="3"/>
  <c r="AG11" i="3"/>
  <c r="AG12" i="3" s="1"/>
  <c r="AH5" i="3"/>
  <c r="AD41" i="2" l="1"/>
  <c r="AD42" i="2" s="1"/>
  <c r="AH6" i="3"/>
  <c r="AH7" i="3" s="1"/>
  <c r="AE28" i="2"/>
  <c r="AE29" i="2" s="1"/>
  <c r="AG19" i="3"/>
  <c r="AG20" i="3" s="1"/>
  <c r="AG21" i="3" l="1"/>
  <c r="AG22" i="3" s="1"/>
  <c r="AH15" i="3"/>
  <c r="AG28" i="3"/>
  <c r="AD43" i="2"/>
  <c r="AD44" i="2" s="1"/>
  <c r="AE37" i="2"/>
  <c r="AD50" i="2"/>
  <c r="AD51" i="2" l="1"/>
  <c r="AD52" i="2" s="1"/>
  <c r="AH16" i="3"/>
  <c r="AH17" i="3" s="1"/>
  <c r="AE38" i="2"/>
  <c r="AE39" i="2" s="1"/>
  <c r="AG29" i="3"/>
  <c r="AG30" i="3" s="1"/>
  <c r="AD60" i="2" l="1"/>
  <c r="AD61" i="2" s="1"/>
  <c r="AD62" i="2" s="1"/>
  <c r="AG38" i="3"/>
  <c r="AG39" i="3" s="1"/>
  <c r="AG40" i="3" s="1"/>
  <c r="AD53" i="2"/>
  <c r="AD54" i="2" s="1"/>
  <c r="AE47" i="2"/>
  <c r="AG31" i="3"/>
  <c r="AG32" i="3" s="1"/>
  <c r="AH25" i="3"/>
  <c r="AD70" i="2" l="1"/>
  <c r="AD71" i="2" s="1"/>
  <c r="AD72" i="2" s="1"/>
  <c r="AE67" i="2" s="1"/>
  <c r="AG48" i="3"/>
  <c r="AD63" i="2"/>
  <c r="AD64" i="2" s="1"/>
  <c r="AE57" i="2"/>
  <c r="AG41" i="3"/>
  <c r="AG42" i="3" s="1"/>
  <c r="AH35" i="3"/>
  <c r="AH26" i="3"/>
  <c r="AH27" i="3" s="1"/>
  <c r="AE48" i="2"/>
  <c r="AE49" i="2" s="1"/>
  <c r="AD73" i="2" l="1"/>
  <c r="AD74" i="2" s="1"/>
  <c r="AH36" i="3"/>
  <c r="AH37" i="3" s="1"/>
  <c r="AE68" i="2"/>
  <c r="AE69" i="2" s="1"/>
  <c r="AE10" i="2"/>
  <c r="AE58" i="2"/>
  <c r="AE59" i="2" s="1"/>
  <c r="AG49" i="3"/>
  <c r="AG50" i="3" s="1"/>
  <c r="AG58" i="3" l="1"/>
  <c r="AG59" i="3" s="1"/>
  <c r="AG60" i="3" s="1"/>
  <c r="AG51" i="3"/>
  <c r="AG52" i="3" s="1"/>
  <c r="AH45" i="3"/>
  <c r="AE11" i="2"/>
  <c r="AE12" i="2" s="1"/>
  <c r="AG68" i="3" l="1"/>
  <c r="AG69" i="3" s="1"/>
  <c r="AG70" i="3" s="1"/>
  <c r="AG71" i="3" s="1"/>
  <c r="AG72" i="3" s="1"/>
  <c r="AE20" i="2"/>
  <c r="AE21" i="2" s="1"/>
  <c r="AE22" i="2" s="1"/>
  <c r="AE23" i="2" s="1"/>
  <c r="AH55" i="3"/>
  <c r="AG61" i="3"/>
  <c r="AG62" i="3" s="1"/>
  <c r="AE13" i="2"/>
  <c r="AE14" i="2" s="1"/>
  <c r="AF7" i="2"/>
  <c r="AH46" i="3"/>
  <c r="AH47" i="3" s="1"/>
  <c r="AH65" i="3" l="1"/>
  <c r="AH8" i="3" s="1"/>
  <c r="AF17" i="2"/>
  <c r="AF18" i="2" s="1"/>
  <c r="AF19" i="2" s="1"/>
  <c r="AE30" i="2"/>
  <c r="AE24" i="2"/>
  <c r="AH56" i="3"/>
  <c r="AH57" i="3" s="1"/>
  <c r="AF8" i="2"/>
  <c r="AF9" i="2" s="1"/>
  <c r="AH66" i="3" l="1"/>
  <c r="AH67" i="3" s="1"/>
  <c r="AH9" i="3"/>
  <c r="AH10" i="3" s="1"/>
  <c r="AE31" i="2"/>
  <c r="AE32" i="2" s="1"/>
  <c r="AH18" i="3" l="1"/>
  <c r="AH19" i="3" s="1"/>
  <c r="AH20" i="3" s="1"/>
  <c r="AE40" i="2"/>
  <c r="AE41" i="2" s="1"/>
  <c r="AE42" i="2" s="1"/>
  <c r="AH11" i="3"/>
  <c r="AH12" i="3" s="1"/>
  <c r="AI5" i="3"/>
  <c r="AE33" i="2"/>
  <c r="AE34" i="2" s="1"/>
  <c r="AF27" i="2"/>
  <c r="AE50" i="2" l="1"/>
  <c r="AE51" i="2" s="1"/>
  <c r="AE52" i="2" s="1"/>
  <c r="AI6" i="3"/>
  <c r="AI7" i="3" s="1"/>
  <c r="AH28" i="3"/>
  <c r="AE43" i="2"/>
  <c r="AE44" i="2" s="1"/>
  <c r="AF37" i="2"/>
  <c r="AH21" i="3"/>
  <c r="AH22" i="3" s="1"/>
  <c r="AI15" i="3"/>
  <c r="AF28" i="2"/>
  <c r="AF29" i="2" s="1"/>
  <c r="AE60" i="2" l="1"/>
  <c r="AE61" i="2" s="1"/>
  <c r="AE62" i="2" s="1"/>
  <c r="AE53" i="2"/>
  <c r="AE54" i="2" s="1"/>
  <c r="AF47" i="2"/>
  <c r="AF38" i="2"/>
  <c r="AF39" i="2" s="1"/>
  <c r="AI16" i="3"/>
  <c r="AI17" i="3" s="1"/>
  <c r="AH29" i="3"/>
  <c r="AH30" i="3" s="1"/>
  <c r="AH38" i="3" l="1"/>
  <c r="AH39" i="3" s="1"/>
  <c r="AH40" i="3" s="1"/>
  <c r="AF48" i="2"/>
  <c r="AF49" i="2" s="1"/>
  <c r="AH31" i="3"/>
  <c r="AH32" i="3" s="1"/>
  <c r="AI25" i="3"/>
  <c r="AE63" i="2"/>
  <c r="AE64" i="2" s="1"/>
  <c r="AF57" i="2"/>
  <c r="AE70" i="2"/>
  <c r="AE71" i="2" s="1"/>
  <c r="AE72" i="2" s="1"/>
  <c r="AH48" i="3" l="1"/>
  <c r="AH49" i="3" s="1"/>
  <c r="AH50" i="3" s="1"/>
  <c r="AF58" i="2"/>
  <c r="AF59" i="2" s="1"/>
  <c r="AH41" i="3"/>
  <c r="AH42" i="3" s="1"/>
  <c r="AI35" i="3"/>
  <c r="AE73" i="2"/>
  <c r="AE74" i="2" s="1"/>
  <c r="AF67" i="2"/>
  <c r="AI26" i="3"/>
  <c r="AI27" i="3" s="1"/>
  <c r="AH58" i="3" l="1"/>
  <c r="AH59" i="3" s="1"/>
  <c r="AH60" i="3" s="1"/>
  <c r="AI36" i="3"/>
  <c r="AI37" i="3" s="1"/>
  <c r="AF68" i="2"/>
  <c r="AF69" i="2" s="1"/>
  <c r="AF10" i="2"/>
  <c r="AH51" i="3"/>
  <c r="AH52" i="3" s="1"/>
  <c r="AI45" i="3"/>
  <c r="AH68" i="3" l="1"/>
  <c r="AH69" i="3" s="1"/>
  <c r="AH70" i="3" s="1"/>
  <c r="AH71" i="3" s="1"/>
  <c r="AH72" i="3" s="1"/>
  <c r="AH61" i="3"/>
  <c r="AH62" i="3" s="1"/>
  <c r="AI55" i="3"/>
  <c r="AF11" i="2"/>
  <c r="AF12" i="2" s="1"/>
  <c r="AI46" i="3"/>
  <c r="AI47" i="3" s="1"/>
  <c r="AF20" i="2" l="1"/>
  <c r="AF21" i="2" s="1"/>
  <c r="AF22" i="2" s="1"/>
  <c r="AF23" i="2" s="1"/>
  <c r="AI65" i="3"/>
  <c r="AI66" i="3" s="1"/>
  <c r="AI67" i="3" s="1"/>
  <c r="AF13" i="2"/>
  <c r="AF14" i="2" s="1"/>
  <c r="AG7" i="2"/>
  <c r="AI56" i="3"/>
  <c r="AI57" i="3" s="1"/>
  <c r="AI8" i="3" l="1"/>
  <c r="AI9" i="3" s="1"/>
  <c r="AI10" i="3" s="1"/>
  <c r="AG17" i="2"/>
  <c r="AG18" i="2" s="1"/>
  <c r="AG19" i="2" s="1"/>
  <c r="AF24" i="2"/>
  <c r="AF30" i="2"/>
  <c r="AG8" i="2"/>
  <c r="AG9" i="2" s="1"/>
  <c r="AF31" i="2" l="1"/>
  <c r="AF32" i="2" s="1"/>
  <c r="AI18" i="3"/>
  <c r="AI11" i="3"/>
  <c r="AI12" i="3" s="1"/>
  <c r="AJ5" i="3"/>
  <c r="AG27" i="2" l="1"/>
  <c r="AF33" i="2"/>
  <c r="AF34" i="2" s="1"/>
  <c r="AI19" i="3"/>
  <c r="AI20" i="3" s="1"/>
  <c r="AJ6" i="3"/>
  <c r="AJ7" i="3" s="1"/>
  <c r="AF40" i="2"/>
  <c r="AI28" i="3" l="1"/>
  <c r="AI29" i="3" s="1"/>
  <c r="AI21" i="3"/>
  <c r="AI22" i="3" s="1"/>
  <c r="AJ15" i="3"/>
  <c r="AF41" i="2"/>
  <c r="AF42" i="2" s="1"/>
  <c r="AG28" i="2"/>
  <c r="AG29" i="2" s="1"/>
  <c r="AI30" i="3" l="1"/>
  <c r="AI31" i="3" s="1"/>
  <c r="AI32" i="3" s="1"/>
  <c r="AI38" i="3"/>
  <c r="AI39" i="3" s="1"/>
  <c r="AI40" i="3" s="1"/>
  <c r="AJ16" i="3"/>
  <c r="AJ17" i="3" s="1"/>
  <c r="AF43" i="2"/>
  <c r="AF44" i="2" s="1"/>
  <c r="AG37" i="2"/>
  <c r="AF50" i="2"/>
  <c r="AJ25" i="3" l="1"/>
  <c r="AJ26" i="3" s="1"/>
  <c r="AJ27" i="3" s="1"/>
  <c r="AI48" i="3"/>
  <c r="AI49" i="3" s="1"/>
  <c r="AF51" i="2"/>
  <c r="AF52" i="2" s="1"/>
  <c r="AI41" i="3"/>
  <c r="AI42" i="3" s="1"/>
  <c r="AJ35" i="3"/>
  <c r="AG38" i="2"/>
  <c r="AG39" i="2" s="1"/>
  <c r="AI50" i="3" l="1"/>
  <c r="AJ45" i="3" s="1"/>
  <c r="AI58" i="3"/>
  <c r="AI59" i="3" s="1"/>
  <c r="AI60" i="3" s="1"/>
  <c r="AJ36" i="3"/>
  <c r="AJ37" i="3" s="1"/>
  <c r="AF53" i="2"/>
  <c r="AF54" i="2" s="1"/>
  <c r="AG47" i="2"/>
  <c r="AF60" i="2"/>
  <c r="AI51" i="3" l="1"/>
  <c r="AI52" i="3" s="1"/>
  <c r="AI68" i="3"/>
  <c r="AI69" i="3" s="1"/>
  <c r="AI70" i="3" s="1"/>
  <c r="AJ65" i="3" s="1"/>
  <c r="AJ46" i="3"/>
  <c r="AJ47" i="3" s="1"/>
  <c r="AF61" i="2"/>
  <c r="AF62" i="2" s="1"/>
  <c r="AI61" i="3"/>
  <c r="AI62" i="3" s="1"/>
  <c r="AJ55" i="3"/>
  <c r="AG48" i="2"/>
  <c r="AG49" i="2" s="1"/>
  <c r="AF70" i="2" l="1"/>
  <c r="AF71" i="2" s="1"/>
  <c r="AF72" i="2" s="1"/>
  <c r="AF73" i="2" s="1"/>
  <c r="AF74" i="2" s="1"/>
  <c r="AI71" i="3"/>
  <c r="AI72" i="3" s="1"/>
  <c r="AJ8" i="3"/>
  <c r="AJ66" i="3"/>
  <c r="AJ67" i="3" s="1"/>
  <c r="AJ56" i="3"/>
  <c r="AJ57" i="3" s="1"/>
  <c r="AF63" i="2"/>
  <c r="AF64" i="2" s="1"/>
  <c r="AG57" i="2"/>
  <c r="AG67" i="2" l="1"/>
  <c r="AG10" i="2" s="1"/>
  <c r="AJ9" i="3"/>
  <c r="AJ10" i="3" s="1"/>
  <c r="AG58" i="2"/>
  <c r="AG59" i="2" s="1"/>
  <c r="AG68" i="2" l="1"/>
  <c r="AG69" i="2" s="1"/>
  <c r="AJ11" i="3"/>
  <c r="AJ12" i="3" s="1"/>
  <c r="AK5" i="3"/>
  <c r="AG11" i="2"/>
  <c r="AG12" i="2" s="1"/>
  <c r="AJ18" i="3"/>
  <c r="AK6" i="3" l="1"/>
  <c r="AK7" i="3" s="1"/>
  <c r="AG13" i="2"/>
  <c r="AG14" i="2" s="1"/>
  <c r="AH7" i="2"/>
  <c r="AJ19" i="3"/>
  <c r="AJ20" i="3" s="1"/>
  <c r="AG20" i="2"/>
  <c r="AG21" i="2" s="1"/>
  <c r="AG22" i="2" s="1"/>
  <c r="AJ28" i="3" l="1"/>
  <c r="AJ29" i="3" s="1"/>
  <c r="AJ30" i="3" s="1"/>
  <c r="AH8" i="2"/>
  <c r="AH9" i="2" s="1"/>
  <c r="AG23" i="2"/>
  <c r="AH17" i="2"/>
  <c r="AJ21" i="3"/>
  <c r="AJ22" i="3" s="1"/>
  <c r="AK15" i="3"/>
  <c r="AJ38" i="3" l="1"/>
  <c r="AJ39" i="3" s="1"/>
  <c r="AJ40" i="3" s="1"/>
  <c r="AJ31" i="3"/>
  <c r="AJ32" i="3" s="1"/>
  <c r="AK25" i="3"/>
  <c r="AK16" i="3"/>
  <c r="AK17" i="3" s="1"/>
  <c r="AH18" i="2"/>
  <c r="AH19" i="2" s="1"/>
  <c r="AG24" i="2"/>
  <c r="AG30" i="2"/>
  <c r="AJ48" i="3" l="1"/>
  <c r="AJ49" i="3" s="1"/>
  <c r="AG31" i="2"/>
  <c r="AG32" i="2" s="1"/>
  <c r="AK26" i="3"/>
  <c r="AK27" i="3" s="1"/>
  <c r="AK35" i="3"/>
  <c r="AJ41" i="3"/>
  <c r="AJ42" i="3" s="1"/>
  <c r="AJ50" i="3" l="1"/>
  <c r="AK45" i="3" s="1"/>
  <c r="AJ58" i="3"/>
  <c r="AJ59" i="3" s="1"/>
  <c r="AJ60" i="3" s="1"/>
  <c r="AG33" i="2"/>
  <c r="AG34" i="2" s="1"/>
  <c r="AH27" i="2"/>
  <c r="AK36" i="3"/>
  <c r="AK37" i="3" s="1"/>
  <c r="AG40" i="2"/>
  <c r="AJ51" i="3" l="1"/>
  <c r="AJ52" i="3" s="1"/>
  <c r="AJ68" i="3"/>
  <c r="AJ69" i="3" s="1"/>
  <c r="AJ70" i="3" s="1"/>
  <c r="AJ71" i="3" s="1"/>
  <c r="AJ72" i="3" s="1"/>
  <c r="AH28" i="2"/>
  <c r="AH29" i="2" s="1"/>
  <c r="AG41" i="2"/>
  <c r="AG42" i="2" s="1"/>
  <c r="AK46" i="3"/>
  <c r="AK47" i="3" s="1"/>
  <c r="AJ61" i="3"/>
  <c r="AJ62" i="3" s="1"/>
  <c r="AK55" i="3"/>
  <c r="AK65" i="3" l="1"/>
  <c r="AK8" i="3" s="1"/>
  <c r="AH37" i="2"/>
  <c r="AG43" i="2"/>
  <c r="AG44" i="2" s="1"/>
  <c r="AG50" i="2"/>
  <c r="AK56" i="3"/>
  <c r="AK57" i="3" s="1"/>
  <c r="AK66" i="3" l="1"/>
  <c r="AK67" i="3" s="1"/>
  <c r="AG51" i="2"/>
  <c r="AG52" i="2" s="1"/>
  <c r="AK9" i="3"/>
  <c r="AK10" i="3" s="1"/>
  <c r="AH38" i="2"/>
  <c r="AH39" i="2" s="1"/>
  <c r="AK18" i="3" l="1"/>
  <c r="AK19" i="3" s="1"/>
  <c r="AK20" i="3" s="1"/>
  <c r="AG53" i="2"/>
  <c r="AG54" i="2" s="1"/>
  <c r="AH47" i="2"/>
  <c r="AG60" i="2"/>
  <c r="AK11" i="3"/>
  <c r="AK12" i="3" s="1"/>
  <c r="AL5" i="3"/>
  <c r="AK28" i="3" l="1"/>
  <c r="AK29" i="3" s="1"/>
  <c r="AG61" i="2"/>
  <c r="AG62" i="2" s="1"/>
  <c r="AK21" i="3"/>
  <c r="AK22" i="3" s="1"/>
  <c r="AL15" i="3"/>
  <c r="AH48" i="2"/>
  <c r="AH49" i="2" s="1"/>
  <c r="AL6" i="3"/>
  <c r="AL7" i="3" s="1"/>
  <c r="AK30" i="3" l="1"/>
  <c r="AL25" i="3" s="1"/>
  <c r="AK38" i="3"/>
  <c r="AK39" i="3" s="1"/>
  <c r="AG63" i="2"/>
  <c r="AG64" i="2" s="1"/>
  <c r="AH57" i="2"/>
  <c r="AG70" i="2"/>
  <c r="AG71" i="2" s="1"/>
  <c r="AG72" i="2" s="1"/>
  <c r="AL16" i="3"/>
  <c r="AL17" i="3" s="1"/>
  <c r="AK31" i="3" l="1"/>
  <c r="AK32" i="3" s="1"/>
  <c r="AK40" i="3"/>
  <c r="AK41" i="3" s="1"/>
  <c r="AK42" i="3" s="1"/>
  <c r="AK48" i="3"/>
  <c r="AK49" i="3" s="1"/>
  <c r="AK50" i="3" s="1"/>
  <c r="AH58" i="2"/>
  <c r="AH59" i="2" s="1"/>
  <c r="AL26" i="3"/>
  <c r="AL27" i="3" s="1"/>
  <c r="AG73" i="2"/>
  <c r="AG74" i="2" s="1"/>
  <c r="AH67" i="2"/>
  <c r="AL35" i="3" l="1"/>
  <c r="AL36" i="3" s="1"/>
  <c r="AL37" i="3" s="1"/>
  <c r="AK51" i="3"/>
  <c r="AK52" i="3" s="1"/>
  <c r="AL45" i="3"/>
  <c r="AH10" i="2"/>
  <c r="AH68" i="2"/>
  <c r="AH69" i="2" s="1"/>
  <c r="AK58" i="3"/>
  <c r="AH11" i="2" l="1"/>
  <c r="AH12" i="2" s="1"/>
  <c r="AK59" i="3"/>
  <c r="AK60" i="3" s="1"/>
  <c r="AL46" i="3"/>
  <c r="AL47" i="3" s="1"/>
  <c r="AH20" i="2" l="1"/>
  <c r="AH21" i="2" s="1"/>
  <c r="AH22" i="2" s="1"/>
  <c r="AH23" i="2" s="1"/>
  <c r="AK68" i="3"/>
  <c r="AK69" i="3" s="1"/>
  <c r="AK70" i="3" s="1"/>
  <c r="AK71" i="3" s="1"/>
  <c r="AK72" i="3" s="1"/>
  <c r="AH13" i="2"/>
  <c r="AH14" i="2" s="1"/>
  <c r="AI7" i="2"/>
  <c r="AK61" i="3"/>
  <c r="AK62" i="3" s="1"/>
  <c r="AL55" i="3"/>
  <c r="AI17" i="2" l="1"/>
  <c r="AI18" i="2" s="1"/>
  <c r="AI19" i="2" s="1"/>
  <c r="AL65" i="3"/>
  <c r="AL8" i="3" s="1"/>
  <c r="AH24" i="2"/>
  <c r="AH30" i="2"/>
  <c r="AL56" i="3"/>
  <c r="AL57" i="3" s="1"/>
  <c r="AI8" i="2"/>
  <c r="AI9" i="2" s="1"/>
  <c r="AL66" i="3" l="1"/>
  <c r="AL67" i="3" s="1"/>
  <c r="AL9" i="3"/>
  <c r="AL10" i="3" s="1"/>
  <c r="AH31" i="2"/>
  <c r="AH32" i="2" s="1"/>
  <c r="AL18" i="3" l="1"/>
  <c r="AL19" i="3" s="1"/>
  <c r="AL20" i="3" s="1"/>
  <c r="AH33" i="2"/>
  <c r="AH34" i="2" s="1"/>
  <c r="AI27" i="2"/>
  <c r="AL11" i="3"/>
  <c r="AL12" i="3" s="1"/>
  <c r="AM5" i="3"/>
  <c r="AH40" i="2"/>
  <c r="AL28" i="3" l="1"/>
  <c r="AL29" i="3" s="1"/>
  <c r="AL30" i="3" s="1"/>
  <c r="AI28" i="2"/>
  <c r="AI29" i="2" s="1"/>
  <c r="AH41" i="2"/>
  <c r="AH42" i="2" s="1"/>
  <c r="AM6" i="3"/>
  <c r="AM7" i="3" s="1"/>
  <c r="AL21" i="3"/>
  <c r="AL22" i="3" s="1"/>
  <c r="AM15" i="3"/>
  <c r="AL38" i="3" l="1"/>
  <c r="AL39" i="3" s="1"/>
  <c r="AH43" i="2"/>
  <c r="AH44" i="2" s="1"/>
  <c r="AI37" i="2"/>
  <c r="AL31" i="3"/>
  <c r="AL32" i="3" s="1"/>
  <c r="AM25" i="3"/>
  <c r="AH50" i="2"/>
  <c r="AM16" i="3"/>
  <c r="AM17" i="3" s="1"/>
  <c r="AL40" i="3" l="1"/>
  <c r="AL41" i="3" s="1"/>
  <c r="AL42" i="3" s="1"/>
  <c r="AL48" i="3"/>
  <c r="AL49" i="3" s="1"/>
  <c r="AL50" i="3" s="1"/>
  <c r="AI38" i="2"/>
  <c r="AI39" i="2" s="1"/>
  <c r="AM26" i="3"/>
  <c r="AM27" i="3" s="1"/>
  <c r="AH51" i="2"/>
  <c r="AH52" i="2" s="1"/>
  <c r="AM35" i="3" l="1"/>
  <c r="AM36" i="3" s="1"/>
  <c r="AM37" i="3" s="1"/>
  <c r="AL58" i="3"/>
  <c r="AL59" i="3" s="1"/>
  <c r="AL60" i="3" s="1"/>
  <c r="AH60" i="2"/>
  <c r="AH61" i="2" s="1"/>
  <c r="AH62" i="2" s="1"/>
  <c r="AH53" i="2"/>
  <c r="AH54" i="2" s="1"/>
  <c r="AI47" i="2"/>
  <c r="AL51" i="3"/>
  <c r="AL52" i="3" s="1"/>
  <c r="AM45" i="3"/>
  <c r="AL68" i="3" l="1"/>
  <c r="AL69" i="3" s="1"/>
  <c r="AL70" i="3" s="1"/>
  <c r="AL71" i="3" s="1"/>
  <c r="AL72" i="3" s="1"/>
  <c r="AM46" i="3"/>
  <c r="AM47" i="3" s="1"/>
  <c r="AH63" i="2"/>
  <c r="AH64" i="2" s="1"/>
  <c r="AI57" i="2"/>
  <c r="AL61" i="3"/>
  <c r="AL62" i="3" s="1"/>
  <c r="AM55" i="3"/>
  <c r="AH70" i="2"/>
  <c r="AH71" i="2" s="1"/>
  <c r="AH72" i="2" s="1"/>
  <c r="AI48" i="2"/>
  <c r="AI49" i="2" s="1"/>
  <c r="AM65" i="3" l="1"/>
  <c r="AM8" i="3" s="1"/>
  <c r="AM56" i="3"/>
  <c r="AM57" i="3" s="1"/>
  <c r="AH73" i="2"/>
  <c r="AH74" i="2" s="1"/>
  <c r="AI67" i="2"/>
  <c r="AI58" i="2"/>
  <c r="AI59" i="2" s="1"/>
  <c r="AM66" i="3" l="1"/>
  <c r="AM67" i="3" s="1"/>
  <c r="AM9" i="3"/>
  <c r="AM10" i="3" s="1"/>
  <c r="AI68" i="2"/>
  <c r="AI69" i="2" s="1"/>
  <c r="AI10" i="2"/>
  <c r="AM18" i="3" l="1"/>
  <c r="AI11" i="2"/>
  <c r="AI12" i="2" s="1"/>
  <c r="AM11" i="3"/>
  <c r="AM12" i="3" s="1"/>
  <c r="AN5" i="3"/>
  <c r="AI20" i="2" l="1"/>
  <c r="AI21" i="2" s="1"/>
  <c r="AI22" i="2" s="1"/>
  <c r="AI23" i="2" s="1"/>
  <c r="AN6" i="3"/>
  <c r="AN7" i="3" s="1"/>
  <c r="AM19" i="3"/>
  <c r="AM20" i="3" s="1"/>
  <c r="AI13" i="2"/>
  <c r="AI14" i="2" s="1"/>
  <c r="AJ7" i="2"/>
  <c r="AJ17" i="2" l="1"/>
  <c r="AJ18" i="2" s="1"/>
  <c r="AJ19" i="2" s="1"/>
  <c r="AM21" i="3"/>
  <c r="AM22" i="3" s="1"/>
  <c r="AN15" i="3"/>
  <c r="AJ8" i="2"/>
  <c r="AJ9" i="2" s="1"/>
  <c r="AI24" i="2"/>
  <c r="AI30" i="2"/>
  <c r="AM28" i="3"/>
  <c r="AM29" i="3" l="1"/>
  <c r="AM30" i="3" s="1"/>
  <c r="AI31" i="2"/>
  <c r="AI32" i="2" s="1"/>
  <c r="AN16" i="3"/>
  <c r="AN17" i="3" s="1"/>
  <c r="AM38" i="3" l="1"/>
  <c r="AM39" i="3" s="1"/>
  <c r="AM40" i="3" s="1"/>
  <c r="AN25" i="3"/>
  <c r="AM31" i="3"/>
  <c r="AM32" i="3" s="1"/>
  <c r="AI33" i="2"/>
  <c r="AI34" i="2" s="1"/>
  <c r="AJ27" i="2"/>
  <c r="AI40" i="2"/>
  <c r="AM41" i="3" l="1"/>
  <c r="AM42" i="3" s="1"/>
  <c r="AN35" i="3"/>
  <c r="AI41" i="2"/>
  <c r="AI42" i="2" s="1"/>
  <c r="AN26" i="3"/>
  <c r="AN27" i="3" s="1"/>
  <c r="AJ28" i="2"/>
  <c r="AJ29" i="2" s="1"/>
  <c r="AM48" i="3"/>
  <c r="AI50" i="2" l="1"/>
  <c r="AM49" i="3"/>
  <c r="AM50" i="3" s="1"/>
  <c r="AI43" i="2"/>
  <c r="AI44" i="2" s="1"/>
  <c r="AJ37" i="2"/>
  <c r="AN36" i="3"/>
  <c r="AN37" i="3" s="1"/>
  <c r="AM58" i="3" l="1"/>
  <c r="AM59" i="3" s="1"/>
  <c r="AM60" i="3" s="1"/>
  <c r="AM51" i="3"/>
  <c r="AM52" i="3" s="1"/>
  <c r="AN45" i="3"/>
  <c r="AJ38" i="2"/>
  <c r="AJ39" i="2" s="1"/>
  <c r="AI51" i="2"/>
  <c r="AI52" i="2" s="1"/>
  <c r="AM68" i="3" l="1"/>
  <c r="AM69" i="3" s="1"/>
  <c r="AM70" i="3" s="1"/>
  <c r="AM71" i="3" s="1"/>
  <c r="AM72" i="3" s="1"/>
  <c r="AI53" i="2"/>
  <c r="AI54" i="2" s="1"/>
  <c r="AJ47" i="2"/>
  <c r="AN46" i="3"/>
  <c r="AN47" i="3" s="1"/>
  <c r="AI60" i="2"/>
  <c r="AM61" i="3"/>
  <c r="AM62" i="3" s="1"/>
  <c r="AN55" i="3"/>
  <c r="AN65" i="3" l="1"/>
  <c r="AN8" i="3" s="1"/>
  <c r="AN56" i="3"/>
  <c r="AN57" i="3" s="1"/>
  <c r="AJ48" i="2"/>
  <c r="AJ49" i="2" s="1"/>
  <c r="AI61" i="2"/>
  <c r="AI62" i="2" s="1"/>
  <c r="AN66" i="3" l="1"/>
  <c r="AN67" i="3" s="1"/>
  <c r="AN9" i="3"/>
  <c r="AN10" i="3" s="1"/>
  <c r="AI63" i="2"/>
  <c r="AI64" i="2" s="1"/>
  <c r="AJ57" i="2"/>
  <c r="AI70" i="2"/>
  <c r="AI71" i="2" s="1"/>
  <c r="AI72" i="2" s="1"/>
  <c r="AN18" i="3" l="1"/>
  <c r="AN19" i="3" s="1"/>
  <c r="AN11" i="3"/>
  <c r="AN12" i="3" s="1"/>
  <c r="AO5" i="3"/>
  <c r="AI73" i="2"/>
  <c r="AI74" i="2" s="1"/>
  <c r="AJ67" i="2"/>
  <c r="AJ58" i="2"/>
  <c r="AJ59" i="2" s="1"/>
  <c r="AN20" i="3" l="1"/>
  <c r="AN21" i="3" s="1"/>
  <c r="AN22" i="3" s="1"/>
  <c r="AN28" i="3"/>
  <c r="AN29" i="3" s="1"/>
  <c r="AJ68" i="2"/>
  <c r="AJ69" i="2" s="1"/>
  <c r="AJ10" i="2"/>
  <c r="AO6" i="3"/>
  <c r="AO7" i="3" s="1"/>
  <c r="AO15" i="3" l="1"/>
  <c r="AO16" i="3" s="1"/>
  <c r="AO17" i="3" s="1"/>
  <c r="AN30" i="3"/>
  <c r="AO25" i="3" s="1"/>
  <c r="AN38" i="3"/>
  <c r="AN39" i="3" s="1"/>
  <c r="AN40" i="3" s="1"/>
  <c r="AJ11" i="2"/>
  <c r="AJ12" i="2" s="1"/>
  <c r="AN31" i="3" l="1"/>
  <c r="AN32" i="3" s="1"/>
  <c r="AJ20" i="2"/>
  <c r="AJ21" i="2" s="1"/>
  <c r="AJ22" i="2" s="1"/>
  <c r="AJ23" i="2" s="1"/>
  <c r="AN48" i="3"/>
  <c r="AN49" i="3" s="1"/>
  <c r="AN50" i="3" s="1"/>
  <c r="AO26" i="3"/>
  <c r="AO27" i="3" s="1"/>
  <c r="AN41" i="3"/>
  <c r="AN42" i="3" s="1"/>
  <c r="AO35" i="3"/>
  <c r="AJ13" i="2"/>
  <c r="AJ14" i="2" s="1"/>
  <c r="AK7" i="2"/>
  <c r="AK17" i="2" l="1"/>
  <c r="AK18" i="2" s="1"/>
  <c r="AK19" i="2" s="1"/>
  <c r="AN58" i="3"/>
  <c r="AJ24" i="2"/>
  <c r="AJ30" i="2"/>
  <c r="AO36" i="3"/>
  <c r="AO37" i="3" s="1"/>
  <c r="AK8" i="2"/>
  <c r="AK9" i="2" s="1"/>
  <c r="AN51" i="3"/>
  <c r="AN52" i="3" s="1"/>
  <c r="AO45" i="3"/>
  <c r="AN59" i="3" l="1"/>
  <c r="AN60" i="3" s="1"/>
  <c r="AN61" i="3" s="1"/>
  <c r="AN62" i="3" s="1"/>
  <c r="AO46" i="3"/>
  <c r="AO47" i="3" s="1"/>
  <c r="AJ31" i="2"/>
  <c r="AJ32" i="2" s="1"/>
  <c r="AO55" i="3" l="1"/>
  <c r="AO56" i="3" s="1"/>
  <c r="AO57" i="3" s="1"/>
  <c r="AN68" i="3"/>
  <c r="AN69" i="3" s="1"/>
  <c r="AN70" i="3" s="1"/>
  <c r="AJ40" i="2"/>
  <c r="AJ41" i="2" s="1"/>
  <c r="AJ42" i="2" s="1"/>
  <c r="AJ33" i="2"/>
  <c r="AJ34" i="2" s="1"/>
  <c r="AK27" i="2"/>
  <c r="AN71" i="3" l="1"/>
  <c r="AN72" i="3" s="1"/>
  <c r="AO65" i="3"/>
  <c r="AK28" i="2"/>
  <c r="AK29" i="2" s="1"/>
  <c r="AJ43" i="2"/>
  <c r="AJ44" i="2" s="1"/>
  <c r="AK37" i="2"/>
  <c r="AJ50" i="2"/>
  <c r="AO8" i="3" l="1"/>
  <c r="AO9" i="3" s="1"/>
  <c r="AO10" i="3" s="1"/>
  <c r="AO11" i="3" s="1"/>
  <c r="AO12" i="3" s="1"/>
  <c r="AO66" i="3"/>
  <c r="AO67" i="3" s="1"/>
  <c r="AJ51" i="2"/>
  <c r="AJ52" i="2" s="1"/>
  <c r="AK38" i="2"/>
  <c r="AK39" i="2" s="1"/>
  <c r="AO18" i="3" l="1"/>
  <c r="AO19" i="3" s="1"/>
  <c r="AO20" i="3" s="1"/>
  <c r="AP5" i="3"/>
  <c r="AP6" i="3" s="1"/>
  <c r="AP7" i="3" s="1"/>
  <c r="AJ53" i="2"/>
  <c r="AJ54" i="2" s="1"/>
  <c r="AK47" i="2"/>
  <c r="AJ60" i="2"/>
  <c r="AO28" i="3" l="1"/>
  <c r="AO29" i="3" s="1"/>
  <c r="AO30" i="3" s="1"/>
  <c r="AK48" i="2"/>
  <c r="AK49" i="2" s="1"/>
  <c r="AJ61" i="2"/>
  <c r="AJ62" i="2" s="1"/>
  <c r="AO21" i="3"/>
  <c r="AO22" i="3" s="1"/>
  <c r="AP15" i="3"/>
  <c r="AO38" i="3" l="1"/>
  <c r="AO39" i="3" s="1"/>
  <c r="AO40" i="3" s="1"/>
  <c r="AJ63" i="2"/>
  <c r="AJ64" i="2" s="1"/>
  <c r="AK57" i="2"/>
  <c r="AJ70" i="2"/>
  <c r="AJ71" i="2" s="1"/>
  <c r="AJ72" i="2" s="1"/>
  <c r="AP16" i="3"/>
  <c r="AP17" i="3" s="1"/>
  <c r="AO31" i="3"/>
  <c r="AO32" i="3" s="1"/>
  <c r="AP25" i="3"/>
  <c r="AO48" i="3" l="1"/>
  <c r="AO49" i="3" s="1"/>
  <c r="AO50" i="3" s="1"/>
  <c r="AP26" i="3"/>
  <c r="AP27" i="3" s="1"/>
  <c r="AJ73" i="2"/>
  <c r="AJ74" i="2" s="1"/>
  <c r="AK67" i="2"/>
  <c r="AO41" i="3"/>
  <c r="AO42" i="3" s="1"/>
  <c r="AP35" i="3"/>
  <c r="AK58" i="2"/>
  <c r="AK59" i="2" s="1"/>
  <c r="AK10" i="2" l="1"/>
  <c r="AK68" i="2"/>
  <c r="AK69" i="2" s="1"/>
  <c r="AP36" i="3"/>
  <c r="AP37" i="3" s="1"/>
  <c r="AO58" i="3"/>
  <c r="AP45" i="3"/>
  <c r="AO51" i="3"/>
  <c r="AO52" i="3" s="1"/>
  <c r="AO59" i="3" l="1"/>
  <c r="AO60" i="3" s="1"/>
  <c r="AK11" i="2"/>
  <c r="AK12" i="2" s="1"/>
  <c r="AP46" i="3"/>
  <c r="AP47" i="3" s="1"/>
  <c r="AK20" i="2" l="1"/>
  <c r="AK21" i="2" s="1"/>
  <c r="AK22" i="2" s="1"/>
  <c r="AK23" i="2" s="1"/>
  <c r="AO61" i="3"/>
  <c r="AO62" i="3" s="1"/>
  <c r="AP55" i="3"/>
  <c r="AO68" i="3"/>
  <c r="AO69" i="3" s="1"/>
  <c r="AO70" i="3" s="1"/>
  <c r="AK13" i="2"/>
  <c r="AK14" i="2" s="1"/>
  <c r="AL7" i="2"/>
  <c r="AL17" i="2" l="1"/>
  <c r="AL18" i="2" s="1"/>
  <c r="AL19" i="2" s="1"/>
  <c r="AL8" i="2"/>
  <c r="AL9" i="2" s="1"/>
  <c r="AK24" i="2"/>
  <c r="AK30" i="2"/>
  <c r="AO71" i="3"/>
  <c r="AO72" i="3" s="1"/>
  <c r="AP65" i="3"/>
  <c r="AP56" i="3"/>
  <c r="AP57" i="3" s="1"/>
  <c r="AK31" i="2" l="1"/>
  <c r="AK32" i="2" s="1"/>
  <c r="AP66" i="3"/>
  <c r="AP67" i="3" s="1"/>
  <c r="AP8" i="3"/>
  <c r="AP9" i="3" l="1"/>
  <c r="AP10" i="3" s="1"/>
  <c r="AK33" i="2"/>
  <c r="AK34" i="2" s="1"/>
  <c r="AL27" i="2"/>
  <c r="AK40" i="2"/>
  <c r="AP11" i="3" l="1"/>
  <c r="AP12" i="3" s="1"/>
  <c r="AQ5" i="3"/>
  <c r="AL28" i="2"/>
  <c r="AL29" i="2" s="1"/>
  <c r="AK41" i="2"/>
  <c r="AK42" i="2" s="1"/>
  <c r="AP18" i="3"/>
  <c r="AK50" i="2" l="1"/>
  <c r="AP19" i="3"/>
  <c r="AP20" i="3" s="1"/>
  <c r="AK43" i="2"/>
  <c r="AK44" i="2" s="1"/>
  <c r="AL37" i="2"/>
  <c r="AQ6" i="3"/>
  <c r="AQ7" i="3" s="1"/>
  <c r="AP21" i="3" l="1"/>
  <c r="AP22" i="3" s="1"/>
  <c r="AQ15" i="3"/>
  <c r="AL38" i="2"/>
  <c r="AL39" i="2" s="1"/>
  <c r="AP28" i="3"/>
  <c r="AK51" i="2"/>
  <c r="AK52" i="2" s="1"/>
  <c r="AK60" i="2" l="1"/>
  <c r="AQ16" i="3"/>
  <c r="AQ17" i="3" s="1"/>
  <c r="AP29" i="3"/>
  <c r="AP30" i="3" s="1"/>
  <c r="AK53" i="2"/>
  <c r="AK54" i="2" s="1"/>
  <c r="AL47" i="2"/>
  <c r="AP38" i="3" l="1"/>
  <c r="AK61" i="2"/>
  <c r="AK62" i="2" s="1"/>
  <c r="AP31" i="3"/>
  <c r="AP32" i="3" s="1"/>
  <c r="AQ25" i="3"/>
  <c r="AL48" i="2"/>
  <c r="AL49" i="2" s="1"/>
  <c r="AK70" i="2" l="1"/>
  <c r="AK71" i="2" s="1"/>
  <c r="AK72" i="2" s="1"/>
  <c r="AK73" i="2" s="1"/>
  <c r="AK74" i="2" s="1"/>
  <c r="AQ26" i="3"/>
  <c r="AQ27" i="3" s="1"/>
  <c r="AK63" i="2"/>
  <c r="AK64" i="2" s="1"/>
  <c r="AL57" i="2"/>
  <c r="AP39" i="3"/>
  <c r="AP40" i="3" s="1"/>
  <c r="AL67" i="2" l="1"/>
  <c r="AL10" i="2" s="1"/>
  <c r="AP48" i="3"/>
  <c r="AL58" i="2"/>
  <c r="AL59" i="2" s="1"/>
  <c r="AP41" i="3"/>
  <c r="AP42" i="3" s="1"/>
  <c r="AQ35" i="3"/>
  <c r="AL68" i="2" l="1"/>
  <c r="AL69" i="2" s="1"/>
  <c r="AL11" i="2"/>
  <c r="AL12" i="2" s="1"/>
  <c r="AP49" i="3"/>
  <c r="AP50" i="3" s="1"/>
  <c r="AQ36" i="3"/>
  <c r="AQ37" i="3" s="1"/>
  <c r="AP58" i="3" l="1"/>
  <c r="AP59" i="3" s="1"/>
  <c r="AL13" i="2"/>
  <c r="AL14" i="2" s="1"/>
  <c r="AM7" i="2"/>
  <c r="AL20" i="2"/>
  <c r="AL21" i="2" s="1"/>
  <c r="AL22" i="2" s="1"/>
  <c r="AP51" i="3"/>
  <c r="AP52" i="3" s="1"/>
  <c r="AQ45" i="3"/>
  <c r="AP60" i="3" l="1"/>
  <c r="AQ55" i="3" s="1"/>
  <c r="AP68" i="3"/>
  <c r="AP69" i="3" s="1"/>
  <c r="AP70" i="3" s="1"/>
  <c r="AP71" i="3" s="1"/>
  <c r="AP72" i="3" s="1"/>
  <c r="AQ46" i="3"/>
  <c r="AQ47" i="3" s="1"/>
  <c r="AL23" i="2"/>
  <c r="AM17" i="2"/>
  <c r="AM8" i="2"/>
  <c r="AM9" i="2" s="1"/>
  <c r="AP61" i="3" l="1"/>
  <c r="AP62" i="3" s="1"/>
  <c r="AQ65" i="3"/>
  <c r="AQ8" i="3" s="1"/>
  <c r="AM18" i="2"/>
  <c r="AM19" i="2" s="1"/>
  <c r="AQ56" i="3"/>
  <c r="AQ57" i="3" s="1"/>
  <c r="AL24" i="2"/>
  <c r="AL30" i="2"/>
  <c r="AQ66" i="3" l="1"/>
  <c r="AQ67" i="3" s="1"/>
  <c r="AL31" i="2"/>
  <c r="AL32" i="2" s="1"/>
  <c r="AQ9" i="3"/>
  <c r="AQ10" i="3" s="1"/>
  <c r="AQ11" i="3" l="1"/>
  <c r="AQ12" i="3" s="1"/>
  <c r="AR5" i="3"/>
  <c r="AL40" i="2"/>
  <c r="AL33" i="2"/>
  <c r="AL34" i="2" s="1"/>
  <c r="AM27" i="2"/>
  <c r="AQ18" i="3"/>
  <c r="AQ19" i="3" l="1"/>
  <c r="AQ20" i="3" s="1"/>
  <c r="AM28" i="2"/>
  <c r="AM29" i="2" s="1"/>
  <c r="AL41" i="2"/>
  <c r="AL42" i="2" s="1"/>
  <c r="AR6" i="3"/>
  <c r="AR7" i="3" s="1"/>
  <c r="AQ28" i="3" l="1"/>
  <c r="AQ29" i="3" s="1"/>
  <c r="AQ30" i="3" s="1"/>
  <c r="AL43" i="2"/>
  <c r="AL44" i="2" s="1"/>
  <c r="AM37" i="2"/>
  <c r="AL50" i="2"/>
  <c r="AQ21" i="3"/>
  <c r="AQ22" i="3" s="1"/>
  <c r="AR15" i="3"/>
  <c r="AQ38" i="3" l="1"/>
  <c r="AQ39" i="3" s="1"/>
  <c r="AQ40" i="3" s="1"/>
  <c r="AQ31" i="3"/>
  <c r="AQ32" i="3" s="1"/>
  <c r="AR25" i="3"/>
  <c r="AL51" i="2"/>
  <c r="AL52" i="2" s="1"/>
  <c r="AR16" i="3"/>
  <c r="AR17" i="3" s="1"/>
  <c r="AM38" i="2"/>
  <c r="AM39" i="2" s="1"/>
  <c r="AL60" i="2" l="1"/>
  <c r="AL61" i="2" s="1"/>
  <c r="AL62" i="2" s="1"/>
  <c r="AQ48" i="3"/>
  <c r="AQ49" i="3" s="1"/>
  <c r="AQ50" i="3" s="1"/>
  <c r="AQ41" i="3"/>
  <c r="AQ42" i="3" s="1"/>
  <c r="AR35" i="3"/>
  <c r="AL53" i="2"/>
  <c r="AL54" i="2" s="1"/>
  <c r="AM47" i="2"/>
  <c r="AR26" i="3"/>
  <c r="AR27" i="3" s="1"/>
  <c r="AL70" i="2" l="1"/>
  <c r="AL71" i="2" s="1"/>
  <c r="AL72" i="2" s="1"/>
  <c r="AM67" i="2" s="1"/>
  <c r="AQ51" i="3"/>
  <c r="AQ52" i="3" s="1"/>
  <c r="AR45" i="3"/>
  <c r="AL63" i="2"/>
  <c r="AL64" i="2" s="1"/>
  <c r="AM57" i="2"/>
  <c r="AM48" i="2"/>
  <c r="AM49" i="2" s="1"/>
  <c r="AR36" i="3"/>
  <c r="AR37" i="3" s="1"/>
  <c r="AQ58" i="3"/>
  <c r="AL73" i="2" l="1"/>
  <c r="AL74" i="2" s="1"/>
  <c r="AM58" i="2"/>
  <c r="AM59" i="2" s="1"/>
  <c r="AQ59" i="3"/>
  <c r="AQ60" i="3" s="1"/>
  <c r="AM68" i="2"/>
  <c r="AM69" i="2" s="1"/>
  <c r="AM10" i="2"/>
  <c r="AR46" i="3"/>
  <c r="AR47" i="3" s="1"/>
  <c r="AQ68" i="3" l="1"/>
  <c r="AQ69" i="3" s="1"/>
  <c r="AQ70" i="3" s="1"/>
  <c r="AQ71" i="3" s="1"/>
  <c r="AQ72" i="3" s="1"/>
  <c r="AM11" i="2"/>
  <c r="AM12" i="2" s="1"/>
  <c r="AQ61" i="3"/>
  <c r="AQ62" i="3" s="1"/>
  <c r="AR55" i="3"/>
  <c r="AR65" i="3" l="1"/>
  <c r="AR8" i="3" s="1"/>
  <c r="AM13" i="2"/>
  <c r="AM14" i="2" s="1"/>
  <c r="AN7" i="2"/>
  <c r="AR56" i="3"/>
  <c r="AR57" i="3" s="1"/>
  <c r="AM20" i="2"/>
  <c r="AM21" i="2" s="1"/>
  <c r="AM22" i="2" s="1"/>
  <c r="AR66" i="3" l="1"/>
  <c r="AR67" i="3" s="1"/>
  <c r="AM23" i="2"/>
  <c r="AN17" i="2"/>
  <c r="AR9" i="3"/>
  <c r="AR10" i="3" s="1"/>
  <c r="AN8" i="2"/>
  <c r="AN9" i="2" s="1"/>
  <c r="AR18" i="3" l="1"/>
  <c r="AR19" i="3" s="1"/>
  <c r="AR20" i="3" s="1"/>
  <c r="AR11" i="3"/>
  <c r="AR12" i="3" s="1"/>
  <c r="AS5" i="3"/>
  <c r="AN18" i="2"/>
  <c r="AN19" i="2" s="1"/>
  <c r="AM24" i="2"/>
  <c r="AM30" i="2"/>
  <c r="AR28" i="3" l="1"/>
  <c r="AR29" i="3" s="1"/>
  <c r="AR30" i="3" s="1"/>
  <c r="AS6" i="3"/>
  <c r="AS7" i="3" s="1"/>
  <c r="AM31" i="2"/>
  <c r="AM32" i="2" s="1"/>
  <c r="AR21" i="3"/>
  <c r="AR22" i="3" s="1"/>
  <c r="AS15" i="3"/>
  <c r="AM40" i="2" l="1"/>
  <c r="AS16" i="3"/>
  <c r="AS17" i="3" s="1"/>
  <c r="AR38" i="3"/>
  <c r="AR31" i="3"/>
  <c r="AR32" i="3" s="1"/>
  <c r="AS25" i="3"/>
  <c r="AM33" i="2"/>
  <c r="AM34" i="2" s="1"/>
  <c r="AN27" i="2"/>
  <c r="AR39" i="3" l="1"/>
  <c r="AR40" i="3" s="1"/>
  <c r="AN28" i="2"/>
  <c r="AN29" i="2" s="1"/>
  <c r="AS26" i="3"/>
  <c r="AS27" i="3" s="1"/>
  <c r="AM41" i="2"/>
  <c r="AM42" i="2" s="1"/>
  <c r="AR48" i="3" l="1"/>
  <c r="AR49" i="3" s="1"/>
  <c r="AR50" i="3" s="1"/>
  <c r="AM43" i="2"/>
  <c r="AM44" i="2" s="1"/>
  <c r="AN37" i="2"/>
  <c r="AM50" i="2"/>
  <c r="AR41" i="3"/>
  <c r="AR42" i="3" s="1"/>
  <c r="AS35" i="3"/>
  <c r="AR58" i="3" l="1"/>
  <c r="AR59" i="3" s="1"/>
  <c r="AR60" i="3" s="1"/>
  <c r="AS36" i="3"/>
  <c r="AS37" i="3" s="1"/>
  <c r="AN38" i="2"/>
  <c r="AN39" i="2" s="1"/>
  <c r="AM51" i="2"/>
  <c r="AM52" i="2" s="1"/>
  <c r="AR51" i="3"/>
  <c r="AR52" i="3" s="1"/>
  <c r="AS45" i="3"/>
  <c r="AR68" i="3" l="1"/>
  <c r="AR69" i="3" s="1"/>
  <c r="AR70" i="3" s="1"/>
  <c r="AR71" i="3" s="1"/>
  <c r="AR72" i="3" s="1"/>
  <c r="AM60" i="2"/>
  <c r="AM53" i="2"/>
  <c r="AM54" i="2" s="1"/>
  <c r="AN47" i="2"/>
  <c r="AS46" i="3"/>
  <c r="AS47" i="3" s="1"/>
  <c r="AR61" i="3"/>
  <c r="AR62" i="3" s="1"/>
  <c r="AS55" i="3"/>
  <c r="AS65" i="3" l="1"/>
  <c r="AS8" i="3" s="1"/>
  <c r="AM61" i="2"/>
  <c r="AM62" i="2" s="1"/>
  <c r="AM63" i="2" s="1"/>
  <c r="AM64" i="2" s="1"/>
  <c r="AS56" i="3"/>
  <c r="AS57" i="3" s="1"/>
  <c r="AN48" i="2"/>
  <c r="AN49" i="2" s="1"/>
  <c r="AS66" i="3" l="1"/>
  <c r="AS67" i="3" s="1"/>
  <c r="AN57" i="2"/>
  <c r="AN58" i="2" s="1"/>
  <c r="AN59" i="2" s="1"/>
  <c r="AM70" i="2"/>
  <c r="AM71" i="2" s="1"/>
  <c r="AM72" i="2" s="1"/>
  <c r="AS9" i="3"/>
  <c r="AS10" i="3" s="1"/>
  <c r="AS18" i="3" l="1"/>
  <c r="AS19" i="3" s="1"/>
  <c r="AS20" i="3" s="1"/>
  <c r="AN67" i="2"/>
  <c r="AM73" i="2"/>
  <c r="AM74" i="2" s="1"/>
  <c r="AS11" i="3"/>
  <c r="AS12" i="3" s="1"/>
  <c r="AT5" i="3"/>
  <c r="AN68" i="2" l="1"/>
  <c r="AN69" i="2" s="1"/>
  <c r="AN10" i="2"/>
  <c r="AS28" i="3"/>
  <c r="AS21" i="3"/>
  <c r="AS22" i="3" s="1"/>
  <c r="AT15" i="3"/>
  <c r="AT6" i="3"/>
  <c r="AT7" i="3" s="1"/>
  <c r="AS29" i="3" l="1"/>
  <c r="AS30" i="3" s="1"/>
  <c r="AS31" i="3" s="1"/>
  <c r="AS32" i="3" s="1"/>
  <c r="AN11" i="2"/>
  <c r="AN12" i="2" s="1"/>
  <c r="AT16" i="3"/>
  <c r="AT17" i="3" s="1"/>
  <c r="AT25" i="3" l="1"/>
  <c r="AT26" i="3" s="1"/>
  <c r="AT27" i="3" s="1"/>
  <c r="AN20" i="2"/>
  <c r="AN21" i="2" s="1"/>
  <c r="AN22" i="2" s="1"/>
  <c r="AN23" i="2" s="1"/>
  <c r="AO7" i="2"/>
  <c r="AO8" i="2" s="1"/>
  <c r="AO9" i="2" s="1"/>
  <c r="AN13" i="2"/>
  <c r="AN14" i="2" s="1"/>
  <c r="AS38" i="3"/>
  <c r="AO17" i="2" l="1"/>
  <c r="AO18" i="2" s="1"/>
  <c r="AO19" i="2" s="1"/>
  <c r="AS39" i="3"/>
  <c r="AS40" i="3" s="1"/>
  <c r="AN24" i="2"/>
  <c r="AN30" i="2"/>
  <c r="AN31" i="2" s="1"/>
  <c r="AN32" i="2" s="1"/>
  <c r="AN33" i="2" s="1"/>
  <c r="AN34" i="2" s="1"/>
  <c r="AO27" i="2" l="1"/>
  <c r="AO28" i="2" s="1"/>
  <c r="AO29" i="2" s="1"/>
  <c r="AS48" i="3"/>
  <c r="AN40" i="2"/>
  <c r="AN41" i="2" s="1"/>
  <c r="AN42" i="2" s="1"/>
  <c r="AS41" i="3"/>
  <c r="AS42" i="3" s="1"/>
  <c r="AT35" i="3"/>
  <c r="AT36" i="3" s="1"/>
  <c r="AT37" i="3" s="1"/>
  <c r="AS49" i="3" l="1"/>
  <c r="AS50" i="3" s="1"/>
  <c r="AN50" i="2"/>
  <c r="AN51" i="2" s="1"/>
  <c r="AN52" i="2" s="1"/>
  <c r="AN43" i="2"/>
  <c r="AN44" i="2" s="1"/>
  <c r="AO37" i="2"/>
  <c r="AS58" i="3" l="1"/>
  <c r="AS59" i="3" s="1"/>
  <c r="AS60" i="3" s="1"/>
  <c r="AS51" i="3"/>
  <c r="AS52" i="3" s="1"/>
  <c r="AT45" i="3"/>
  <c r="AT46" i="3" s="1"/>
  <c r="AT47" i="3" s="1"/>
  <c r="AN60" i="2"/>
  <c r="AN61" i="2" s="1"/>
  <c r="AN62" i="2" s="1"/>
  <c r="AN53" i="2"/>
  <c r="AN54" i="2" s="1"/>
  <c r="AO47" i="2"/>
  <c r="AO38" i="2"/>
  <c r="AO39" i="2" s="1"/>
  <c r="AS68" i="3" l="1"/>
  <c r="AS69" i="3" s="1"/>
  <c r="AS70" i="3" s="1"/>
  <c r="AS71" i="3" s="1"/>
  <c r="AS72" i="3" s="1"/>
  <c r="AT55" i="3"/>
  <c r="AT56" i="3" s="1"/>
  <c r="AT57" i="3" s="1"/>
  <c r="AS61" i="3"/>
  <c r="AS62" i="3" s="1"/>
  <c r="AN63" i="2"/>
  <c r="AN64" i="2" s="1"/>
  <c r="AO57" i="2"/>
  <c r="AN70" i="2"/>
  <c r="AN71" i="2" s="1"/>
  <c r="AN72" i="2" s="1"/>
  <c r="AO48" i="2"/>
  <c r="AO49" i="2" s="1"/>
  <c r="AT65" i="3" l="1"/>
  <c r="AT66" i="3" s="1"/>
  <c r="AT67" i="3" s="1"/>
  <c r="AO58" i="2"/>
  <c r="AO59" i="2" s="1"/>
  <c r="AN73" i="2"/>
  <c r="AN74" i="2" s="1"/>
  <c r="AO67" i="2"/>
  <c r="AT8" i="3" l="1"/>
  <c r="AT9" i="3" s="1"/>
  <c r="AT10" i="3" s="1"/>
  <c r="AU5" i="3" s="1"/>
  <c r="AU6" i="3" s="1"/>
  <c r="AU7" i="3" s="1"/>
  <c r="AO10" i="2"/>
  <c r="AO68" i="2"/>
  <c r="AO69" i="2" s="1"/>
  <c r="AT18" i="3" l="1"/>
  <c r="AT19" i="3" s="1"/>
  <c r="AT20" i="3" s="1"/>
  <c r="AT21" i="3" s="1"/>
  <c r="AT22" i="3" s="1"/>
  <c r="AT11" i="3"/>
  <c r="AT12" i="3" s="1"/>
  <c r="AO11" i="2"/>
  <c r="AO12" i="2" s="1"/>
  <c r="AU15" i="3" l="1"/>
  <c r="AU16" i="3" s="1"/>
  <c r="AU17" i="3" s="1"/>
  <c r="AT28" i="3"/>
  <c r="AT29" i="3" s="1"/>
  <c r="AT30" i="3" s="1"/>
  <c r="AU25" i="3" s="1"/>
  <c r="AO20" i="2"/>
  <c r="AO21" i="2" s="1"/>
  <c r="AO22" i="2" s="1"/>
  <c r="AP17" i="2" s="1"/>
  <c r="AO13" i="2"/>
  <c r="AO14" i="2" s="1"/>
  <c r="AP7" i="2"/>
  <c r="AT31" i="3" l="1"/>
  <c r="AT32" i="3" s="1"/>
  <c r="AT38" i="3"/>
  <c r="AT39" i="3" s="1"/>
  <c r="AT40" i="3" s="1"/>
  <c r="AU35" i="3" s="1"/>
  <c r="AO23" i="2"/>
  <c r="AO24" i="2" s="1"/>
  <c r="AU26" i="3"/>
  <c r="AU27" i="3" s="1"/>
  <c r="AP8" i="2"/>
  <c r="AP9" i="2" s="1"/>
  <c r="AP18" i="2"/>
  <c r="AP19" i="2" s="1"/>
  <c r="AT41" i="3" l="1"/>
  <c r="AT42" i="3" s="1"/>
  <c r="AT48" i="3"/>
  <c r="AT49" i="3" s="1"/>
  <c r="AT50" i="3" s="1"/>
  <c r="AT51" i="3" s="1"/>
  <c r="AT52" i="3" s="1"/>
  <c r="AO30" i="2"/>
  <c r="AO31" i="2" s="1"/>
  <c r="AO32" i="2" s="1"/>
  <c r="AU36" i="3"/>
  <c r="AU37" i="3" s="1"/>
  <c r="AT58" i="3" l="1"/>
  <c r="AT59" i="3" s="1"/>
  <c r="AT60" i="3" s="1"/>
  <c r="AU55" i="3" s="1"/>
  <c r="AU45" i="3"/>
  <c r="AU46" i="3" s="1"/>
  <c r="AU47" i="3" s="1"/>
  <c r="AO40" i="2"/>
  <c r="AO41" i="2" s="1"/>
  <c r="AO42" i="2" s="1"/>
  <c r="AO33" i="2"/>
  <c r="AO34" i="2" s="1"/>
  <c r="AP27" i="2"/>
  <c r="AT68" i="3" l="1"/>
  <c r="AT69" i="3" s="1"/>
  <c r="AT70" i="3" s="1"/>
  <c r="AU65" i="3" s="1"/>
  <c r="AT61" i="3"/>
  <c r="AT62" i="3" s="1"/>
  <c r="AO43" i="2"/>
  <c r="AO44" i="2" s="1"/>
  <c r="AP37" i="2"/>
  <c r="AO50" i="2"/>
  <c r="AP28" i="2"/>
  <c r="AP29" i="2" s="1"/>
  <c r="AU56" i="3"/>
  <c r="AU57" i="3" s="1"/>
  <c r="AT71" i="3" l="1"/>
  <c r="AT72" i="3" s="1"/>
  <c r="AU8" i="3"/>
  <c r="AU66" i="3"/>
  <c r="AU67" i="3" s="1"/>
  <c r="AO51" i="2"/>
  <c r="AO52" i="2" s="1"/>
  <c r="AP38" i="2"/>
  <c r="AP39" i="2" s="1"/>
  <c r="AO60" i="2" l="1"/>
  <c r="AO61" i="2" s="1"/>
  <c r="AO62" i="2" s="1"/>
  <c r="AO53" i="2"/>
  <c r="AO54" i="2" s="1"/>
  <c r="AP47" i="2"/>
  <c r="AU9" i="3"/>
  <c r="AU10" i="3" s="1"/>
  <c r="AO70" i="2" l="1"/>
  <c r="AO71" i="2" s="1"/>
  <c r="AO72" i="2" s="1"/>
  <c r="AO73" i="2" s="1"/>
  <c r="AO74" i="2" s="1"/>
  <c r="AU18" i="3"/>
  <c r="AU19" i="3" s="1"/>
  <c r="AO63" i="2"/>
  <c r="AO64" i="2" s="1"/>
  <c r="AP57" i="2"/>
  <c r="AP48" i="2"/>
  <c r="AP49" i="2" s="1"/>
  <c r="AU11" i="3"/>
  <c r="AU12" i="3" s="1"/>
  <c r="AV5" i="3"/>
  <c r="AP67" i="2" l="1"/>
  <c r="AP68" i="2" s="1"/>
  <c r="AP69" i="2" s="1"/>
  <c r="AU20" i="3"/>
  <c r="AU21" i="3" s="1"/>
  <c r="AU22" i="3" s="1"/>
  <c r="AU28" i="3"/>
  <c r="AU29" i="3" s="1"/>
  <c r="AU30" i="3" s="1"/>
  <c r="AV6" i="3"/>
  <c r="AV7" i="3" s="1"/>
  <c r="AP58" i="2"/>
  <c r="AP59" i="2" s="1"/>
  <c r="AP10" i="2" l="1"/>
  <c r="AP11" i="2" s="1"/>
  <c r="AP12" i="2" s="1"/>
  <c r="AV15" i="3"/>
  <c r="AV16" i="3" s="1"/>
  <c r="AV17" i="3" s="1"/>
  <c r="AU38" i="3"/>
  <c r="AU39" i="3" s="1"/>
  <c r="AU40" i="3" s="1"/>
  <c r="AU31" i="3"/>
  <c r="AU32" i="3" s="1"/>
  <c r="AV25" i="3"/>
  <c r="AP20" i="2" l="1"/>
  <c r="AP21" i="2" s="1"/>
  <c r="AP22" i="2" s="1"/>
  <c r="AP23" i="2" s="1"/>
  <c r="AU48" i="3"/>
  <c r="AU49" i="3" s="1"/>
  <c r="AU50" i="3" s="1"/>
  <c r="AV26" i="3"/>
  <c r="AV27" i="3" s="1"/>
  <c r="AQ7" i="2"/>
  <c r="AP13" i="2"/>
  <c r="AP14" i="2" s="1"/>
  <c r="AU41" i="3"/>
  <c r="AU42" i="3" s="1"/>
  <c r="AV35" i="3"/>
  <c r="AQ17" i="2" l="1"/>
  <c r="AQ18" i="2" s="1"/>
  <c r="AQ19" i="2" s="1"/>
  <c r="AU51" i="3"/>
  <c r="AU52" i="3" s="1"/>
  <c r="AV45" i="3"/>
  <c r="AP30" i="2"/>
  <c r="AP24" i="2"/>
  <c r="AQ8" i="2"/>
  <c r="AQ9" i="2" s="1"/>
  <c r="AV36" i="3"/>
  <c r="AV37" i="3" s="1"/>
  <c r="AU58" i="3"/>
  <c r="AU59" i="3" l="1"/>
  <c r="AU60" i="3" s="1"/>
  <c r="AP31" i="2"/>
  <c r="AP32" i="2" s="1"/>
  <c r="AV46" i="3"/>
  <c r="AV47" i="3" s="1"/>
  <c r="AU68" i="3" l="1"/>
  <c r="AU69" i="3" s="1"/>
  <c r="AU70" i="3" s="1"/>
  <c r="AU71" i="3" s="1"/>
  <c r="AU72" i="3" s="1"/>
  <c r="AU61" i="3"/>
  <c r="AU62" i="3" s="1"/>
  <c r="AV55" i="3"/>
  <c r="AP33" i="2"/>
  <c r="AP34" i="2" s="1"/>
  <c r="AQ27" i="2"/>
  <c r="AP40" i="2"/>
  <c r="AV65" i="3" l="1"/>
  <c r="AV66" i="3" s="1"/>
  <c r="AV67" i="3" s="1"/>
  <c r="AP41" i="2"/>
  <c r="AP42" i="2" s="1"/>
  <c r="AQ28" i="2"/>
  <c r="AQ29" i="2" s="1"/>
  <c r="AV56" i="3"/>
  <c r="AV57" i="3" s="1"/>
  <c r="AV8" i="3" l="1"/>
  <c r="AV9" i="3" s="1"/>
  <c r="AV10" i="3" s="1"/>
  <c r="AP43" i="2"/>
  <c r="AP44" i="2" s="1"/>
  <c r="AQ37" i="2"/>
  <c r="AP50" i="2"/>
  <c r="AP51" i="2" l="1"/>
  <c r="AP52" i="2" s="1"/>
  <c r="AQ38" i="2"/>
  <c r="AQ39" i="2" s="1"/>
  <c r="AV18" i="3"/>
  <c r="AV11" i="3"/>
  <c r="AV12" i="3" s="1"/>
  <c r="AW5" i="3"/>
  <c r="AW6" i="3" l="1"/>
  <c r="AW7" i="3" s="1"/>
  <c r="AP53" i="2"/>
  <c r="AP54" i="2" s="1"/>
  <c r="AQ47" i="2"/>
  <c r="AV19" i="3"/>
  <c r="AV20" i="3" s="1"/>
  <c r="AP60" i="2"/>
  <c r="AV28" i="3" l="1"/>
  <c r="AV29" i="3" s="1"/>
  <c r="AV30" i="3" s="1"/>
  <c r="AP61" i="2"/>
  <c r="AP62" i="2" s="1"/>
  <c r="AV21" i="3"/>
  <c r="AV22" i="3" s="1"/>
  <c r="AW15" i="3"/>
  <c r="AQ48" i="2"/>
  <c r="AQ49" i="2" s="1"/>
  <c r="AV38" i="3" l="1"/>
  <c r="AV39" i="3" s="1"/>
  <c r="AV40" i="3" s="1"/>
  <c r="AW16" i="3"/>
  <c r="AW17" i="3" s="1"/>
  <c r="AQ57" i="2"/>
  <c r="AP63" i="2"/>
  <c r="AP64" i="2" s="1"/>
  <c r="AP70" i="2"/>
  <c r="AP71" i="2" s="1"/>
  <c r="AP72" i="2" s="1"/>
  <c r="AV31" i="3"/>
  <c r="AV32" i="3" s="1"/>
  <c r="AW25" i="3"/>
  <c r="AV48" i="3" l="1"/>
  <c r="AV49" i="3" s="1"/>
  <c r="AW26" i="3"/>
  <c r="AW27" i="3" s="1"/>
  <c r="AW35" i="3"/>
  <c r="AV41" i="3"/>
  <c r="AV42" i="3" s="1"/>
  <c r="AP73" i="2"/>
  <c r="AP74" i="2" s="1"/>
  <c r="AQ67" i="2"/>
  <c r="AQ58" i="2"/>
  <c r="AQ59" i="2" s="1"/>
  <c r="AV50" i="3" l="1"/>
  <c r="AV51" i="3" s="1"/>
  <c r="AV52" i="3" s="1"/>
  <c r="AV58" i="3"/>
  <c r="AV59" i="3" s="1"/>
  <c r="AV60" i="3" s="1"/>
  <c r="AW36" i="3"/>
  <c r="AW37" i="3" s="1"/>
  <c r="AQ68" i="2"/>
  <c r="AQ69" i="2" s="1"/>
  <c r="AQ10" i="2"/>
  <c r="AW45" i="3" l="1"/>
  <c r="AW46" i="3" s="1"/>
  <c r="AW47" i="3" s="1"/>
  <c r="AV61" i="3"/>
  <c r="AV62" i="3" s="1"/>
  <c r="AW55" i="3"/>
  <c r="AV68" i="3"/>
  <c r="AV69" i="3" s="1"/>
  <c r="AV70" i="3" s="1"/>
  <c r="AQ11" i="2"/>
  <c r="AQ12" i="2" s="1"/>
  <c r="AQ20" i="2" l="1"/>
  <c r="AQ21" i="2" s="1"/>
  <c r="AQ22" i="2" s="1"/>
  <c r="AW56" i="3"/>
  <c r="AW57" i="3" s="1"/>
  <c r="AV71" i="3"/>
  <c r="AV72" i="3" s="1"/>
  <c r="AW65" i="3"/>
  <c r="AQ13" i="2"/>
  <c r="AQ14" i="2" s="1"/>
  <c r="AR7" i="2"/>
  <c r="AQ23" i="2" l="1"/>
  <c r="AR17" i="2"/>
  <c r="AW66" i="3"/>
  <c r="AW67" i="3" s="1"/>
  <c r="AW8" i="3"/>
  <c r="AR8" i="2"/>
  <c r="AR9" i="2" s="1"/>
  <c r="AW9" i="3" l="1"/>
  <c r="AW10" i="3" s="1"/>
  <c r="AR18" i="2"/>
  <c r="AR19" i="2" s="1"/>
  <c r="AQ24" i="2"/>
  <c r="AQ30" i="2"/>
  <c r="AW11" i="3" l="1"/>
  <c r="AW12" i="3" s="1"/>
  <c r="AX5" i="3"/>
  <c r="AQ31" i="2"/>
  <c r="AQ32" i="2" s="1"/>
  <c r="AW18" i="3"/>
  <c r="AW19" i="3" l="1"/>
  <c r="AW20" i="3" s="1"/>
  <c r="AQ40" i="2"/>
  <c r="AQ33" i="2"/>
  <c r="AQ34" i="2" s="1"/>
  <c r="AR27" i="2"/>
  <c r="AX6" i="3"/>
  <c r="AX7" i="3" s="1"/>
  <c r="AW28" i="3" l="1"/>
  <c r="AW29" i="3" s="1"/>
  <c r="AW30" i="3" s="1"/>
  <c r="AR28" i="2"/>
  <c r="AR29" i="2" s="1"/>
  <c r="AQ41" i="2"/>
  <c r="AQ42" i="2" s="1"/>
  <c r="AW21" i="3"/>
  <c r="AW22" i="3" s="1"/>
  <c r="AX15" i="3"/>
  <c r="AW38" i="3" l="1"/>
  <c r="AW39" i="3" s="1"/>
  <c r="AX25" i="3"/>
  <c r="AW31" i="3"/>
  <c r="AW32" i="3" s="1"/>
  <c r="AQ43" i="2"/>
  <c r="AQ44" i="2" s="1"/>
  <c r="AR37" i="2"/>
  <c r="AX16" i="3"/>
  <c r="AX17" i="3" s="1"/>
  <c r="AQ50" i="2"/>
  <c r="AW40" i="3" l="1"/>
  <c r="AW41" i="3" s="1"/>
  <c r="AW42" i="3" s="1"/>
  <c r="AW48" i="3"/>
  <c r="AW49" i="3" s="1"/>
  <c r="AW50" i="3" s="1"/>
  <c r="AR38" i="2"/>
  <c r="AR39" i="2" s="1"/>
  <c r="AQ51" i="2"/>
  <c r="AQ52" i="2" s="1"/>
  <c r="AX26" i="3"/>
  <c r="AX27" i="3" s="1"/>
  <c r="AX35" i="3" l="1"/>
  <c r="AX36" i="3" s="1"/>
  <c r="AX37" i="3" s="1"/>
  <c r="AW58" i="3"/>
  <c r="AW59" i="3" s="1"/>
  <c r="AQ60" i="2"/>
  <c r="AQ61" i="2" s="1"/>
  <c r="AQ62" i="2" s="1"/>
  <c r="AQ53" i="2"/>
  <c r="AQ54" i="2" s="1"/>
  <c r="AR47" i="2"/>
  <c r="AX45" i="3"/>
  <c r="AW51" i="3"/>
  <c r="AW52" i="3" s="1"/>
  <c r="AW60" i="3" l="1"/>
  <c r="AW61" i="3" s="1"/>
  <c r="AW62" i="3" s="1"/>
  <c r="AW68" i="3"/>
  <c r="AW69" i="3" s="1"/>
  <c r="AW70" i="3" s="1"/>
  <c r="AW71" i="3" s="1"/>
  <c r="AW72" i="3" s="1"/>
  <c r="AR48" i="2"/>
  <c r="AR49" i="2" s="1"/>
  <c r="AX46" i="3"/>
  <c r="AX47" i="3" s="1"/>
  <c r="AQ70" i="2"/>
  <c r="AQ71" i="2" s="1"/>
  <c r="AQ72" i="2" s="1"/>
  <c r="AQ63" i="2"/>
  <c r="AQ64" i="2" s="1"/>
  <c r="AR57" i="2"/>
  <c r="AX65" i="3" l="1"/>
  <c r="AX8" i="3" s="1"/>
  <c r="AX55" i="3"/>
  <c r="AX56" i="3" s="1"/>
  <c r="AX57" i="3" s="1"/>
  <c r="AR58" i="2"/>
  <c r="AR59" i="2" s="1"/>
  <c r="AQ73" i="2"/>
  <c r="AQ74" i="2" s="1"/>
  <c r="AR67" i="2"/>
  <c r="AX66" i="3" l="1"/>
  <c r="AX67" i="3" s="1"/>
  <c r="AX9" i="3"/>
  <c r="AX10" i="3" s="1"/>
  <c r="AR10" i="2"/>
  <c r="AR68" i="2"/>
  <c r="AR69" i="2" s="1"/>
  <c r="AX18" i="3" l="1"/>
  <c r="AX19" i="3" s="1"/>
  <c r="AY5" i="3"/>
  <c r="AX11" i="3"/>
  <c r="AX12" i="3" s="1"/>
  <c r="AR11" i="2"/>
  <c r="AR12" i="2" s="1"/>
  <c r="AR20" i="2" l="1"/>
  <c r="AR21" i="2" s="1"/>
  <c r="AR22" i="2" s="1"/>
  <c r="AR23" i="2" s="1"/>
  <c r="AX20" i="3"/>
  <c r="AY15" i="3" s="1"/>
  <c r="AX28" i="3"/>
  <c r="AX29" i="3" s="1"/>
  <c r="AX30" i="3" s="1"/>
  <c r="AR13" i="2"/>
  <c r="AR14" i="2" s="1"/>
  <c r="AS7" i="2"/>
  <c r="AY6" i="3"/>
  <c r="AY7" i="3" s="1"/>
  <c r="AX21" i="3" l="1"/>
  <c r="AX22" i="3" s="1"/>
  <c r="AS17" i="2"/>
  <c r="AS18" i="2" s="1"/>
  <c r="AS19" i="2" s="1"/>
  <c r="AY16" i="3"/>
  <c r="AY17" i="3" s="1"/>
  <c r="AS8" i="2"/>
  <c r="AS9" i="2" s="1"/>
  <c r="AX38" i="3"/>
  <c r="AX31" i="3"/>
  <c r="AX32" i="3" s="1"/>
  <c r="AY25" i="3"/>
  <c r="AR24" i="2"/>
  <c r="AR30" i="2"/>
  <c r="AY26" i="3" l="1"/>
  <c r="AY27" i="3" s="1"/>
  <c r="AX39" i="3"/>
  <c r="AX40" i="3" s="1"/>
  <c r="AR31" i="2"/>
  <c r="AR32" i="2" s="1"/>
  <c r="AX48" i="3" l="1"/>
  <c r="AX49" i="3" s="1"/>
  <c r="AX50" i="3" s="1"/>
  <c r="AR33" i="2"/>
  <c r="AR34" i="2" s="1"/>
  <c r="AS27" i="2"/>
  <c r="AX41" i="3"/>
  <c r="AX42" i="3" s="1"/>
  <c r="AY35" i="3"/>
  <c r="AR40" i="2"/>
  <c r="AX58" i="3" l="1"/>
  <c r="AX59" i="3" s="1"/>
  <c r="AX60" i="3" s="1"/>
  <c r="AR41" i="2"/>
  <c r="AR42" i="2" s="1"/>
  <c r="AS28" i="2"/>
  <c r="AS29" i="2" s="1"/>
  <c r="AY36" i="3"/>
  <c r="AY37" i="3" s="1"/>
  <c r="AX51" i="3"/>
  <c r="AX52" i="3" s="1"/>
  <c r="AY45" i="3"/>
  <c r="AX68" i="3" l="1"/>
  <c r="AX69" i="3" s="1"/>
  <c r="AX70" i="3" s="1"/>
  <c r="AX71" i="3" s="1"/>
  <c r="AX72" i="3" s="1"/>
  <c r="AX61" i="3"/>
  <c r="AX62" i="3" s="1"/>
  <c r="AY55" i="3"/>
  <c r="AY46" i="3"/>
  <c r="AY47" i="3" s="1"/>
  <c r="AR43" i="2"/>
  <c r="AR44" i="2" s="1"/>
  <c r="AS37" i="2"/>
  <c r="AR50" i="2"/>
  <c r="AY65" i="3" l="1"/>
  <c r="AY66" i="3" s="1"/>
  <c r="AY67" i="3" s="1"/>
  <c r="AR51" i="2"/>
  <c r="AR52" i="2" s="1"/>
  <c r="AS38" i="2"/>
  <c r="AS39" i="2" s="1"/>
  <c r="AY56" i="3"/>
  <c r="AY57" i="3" s="1"/>
  <c r="AY8" i="3" l="1"/>
  <c r="AY9" i="3" s="1"/>
  <c r="AY10" i="3" s="1"/>
  <c r="AR53" i="2"/>
  <c r="AR54" i="2" s="1"/>
  <c r="AS47" i="2"/>
  <c r="AR60" i="2"/>
  <c r="AY11" i="3" l="1"/>
  <c r="AY12" i="3" s="1"/>
  <c r="AZ5" i="3"/>
  <c r="AY18" i="3"/>
  <c r="AR61" i="2"/>
  <c r="AR62" i="2" s="1"/>
  <c r="AS48" i="2"/>
  <c r="AS49" i="2" s="1"/>
  <c r="AR70" i="2" l="1"/>
  <c r="AR71" i="2" s="1"/>
  <c r="AR72" i="2" s="1"/>
  <c r="AR73" i="2" s="1"/>
  <c r="AR74" i="2" s="1"/>
  <c r="AY19" i="3"/>
  <c r="AY20" i="3" s="1"/>
  <c r="AZ6" i="3"/>
  <c r="AZ7" i="3" s="1"/>
  <c r="AR63" i="2"/>
  <c r="AR64" i="2" s="1"/>
  <c r="AS57" i="2"/>
  <c r="AS67" i="2" l="1"/>
  <c r="AS10" i="2" s="1"/>
  <c r="AY28" i="3"/>
  <c r="AY29" i="3" s="1"/>
  <c r="AY21" i="3"/>
  <c r="AY22" i="3" s="1"/>
  <c r="AZ15" i="3"/>
  <c r="AS58" i="2"/>
  <c r="AS59" i="2" s="1"/>
  <c r="AS68" i="2" l="1"/>
  <c r="AS69" i="2" s="1"/>
  <c r="AY30" i="3"/>
  <c r="AY31" i="3" s="1"/>
  <c r="AY32" i="3" s="1"/>
  <c r="AY38" i="3"/>
  <c r="AY39" i="3" s="1"/>
  <c r="AY40" i="3" s="1"/>
  <c r="AZ16" i="3"/>
  <c r="AZ17" i="3" s="1"/>
  <c r="AS11" i="2"/>
  <c r="AS12" i="2" s="1"/>
  <c r="AZ25" i="3" l="1"/>
  <c r="AZ26" i="3" s="1"/>
  <c r="AZ27" i="3" s="1"/>
  <c r="AS20" i="2"/>
  <c r="AS21" i="2" s="1"/>
  <c r="AS22" i="2" s="1"/>
  <c r="AS23" i="2" s="1"/>
  <c r="AY48" i="3"/>
  <c r="AY49" i="3" s="1"/>
  <c r="AY41" i="3"/>
  <c r="AY42" i="3" s="1"/>
  <c r="AZ35" i="3"/>
  <c r="AS13" i="2"/>
  <c r="AS14" i="2" s="1"/>
  <c r="AT7" i="2"/>
  <c r="AT17" i="2" l="1"/>
  <c r="AT18" i="2" s="1"/>
  <c r="AT19" i="2" s="1"/>
  <c r="AY50" i="3"/>
  <c r="AY51" i="3" s="1"/>
  <c r="AY52" i="3" s="1"/>
  <c r="AY58" i="3"/>
  <c r="AY59" i="3" s="1"/>
  <c r="AY60" i="3" s="1"/>
  <c r="AZ36" i="3"/>
  <c r="AZ37" i="3" s="1"/>
  <c r="AS24" i="2"/>
  <c r="AS30" i="2"/>
  <c r="AT8" i="2"/>
  <c r="AT9" i="2" s="1"/>
  <c r="AZ45" i="3" l="1"/>
  <c r="AZ46" i="3" s="1"/>
  <c r="AZ47" i="3" s="1"/>
  <c r="AY68" i="3"/>
  <c r="AY69" i="3" s="1"/>
  <c r="AY70" i="3" s="1"/>
  <c r="AY71" i="3" s="1"/>
  <c r="AY72" i="3" s="1"/>
  <c r="AS31" i="2"/>
  <c r="AS32" i="2" s="1"/>
  <c r="AY61" i="3"/>
  <c r="AY62" i="3" s="1"/>
  <c r="AZ55" i="3"/>
  <c r="AZ65" i="3" l="1"/>
  <c r="AZ8" i="3" s="1"/>
  <c r="AS33" i="2"/>
  <c r="AS34" i="2" s="1"/>
  <c r="AT27" i="2"/>
  <c r="AS40" i="2"/>
  <c r="AZ56" i="3"/>
  <c r="AZ57" i="3" s="1"/>
  <c r="AZ66" i="3" l="1"/>
  <c r="AZ67" i="3" s="1"/>
  <c r="AS41" i="2"/>
  <c r="AS42" i="2" s="1"/>
  <c r="AZ9" i="3"/>
  <c r="AZ10" i="3" s="1"/>
  <c r="AT28" i="2"/>
  <c r="AT29" i="2" s="1"/>
  <c r="AZ18" i="3" l="1"/>
  <c r="AZ19" i="3" s="1"/>
  <c r="AZ20" i="3" s="1"/>
  <c r="AS50" i="2"/>
  <c r="AS51" i="2" s="1"/>
  <c r="AS52" i="2" s="1"/>
  <c r="AZ11" i="3"/>
  <c r="AZ12" i="3" s="1"/>
  <c r="BA5" i="3"/>
  <c r="AS43" i="2"/>
  <c r="AS44" i="2" s="1"/>
  <c r="AT37" i="2"/>
  <c r="AZ28" i="3" l="1"/>
  <c r="AZ29" i="3" s="1"/>
  <c r="AZ30" i="3" s="1"/>
  <c r="AS60" i="2"/>
  <c r="BA6" i="3"/>
  <c r="BA7" i="3" s="1"/>
  <c r="AS53" i="2"/>
  <c r="AS54" i="2" s="1"/>
  <c r="AT47" i="2"/>
  <c r="AT38" i="2"/>
  <c r="AT39" i="2" s="1"/>
  <c r="AZ21" i="3"/>
  <c r="AZ22" i="3" s="1"/>
  <c r="BA15" i="3"/>
  <c r="BA16" i="3" l="1"/>
  <c r="BA17" i="3" s="1"/>
  <c r="AZ31" i="3"/>
  <c r="AZ32" i="3" s="1"/>
  <c r="BA25" i="3"/>
  <c r="AZ38" i="3"/>
  <c r="AT48" i="2"/>
  <c r="AT49" i="2" s="1"/>
  <c r="AS61" i="2"/>
  <c r="AS62" i="2" s="1"/>
  <c r="AZ39" i="3" l="1"/>
  <c r="AZ40" i="3" s="1"/>
  <c r="AS70" i="2"/>
  <c r="AS71" i="2" s="1"/>
  <c r="AS72" i="2" s="1"/>
  <c r="BA26" i="3"/>
  <c r="BA27" i="3" s="1"/>
  <c r="AT57" i="2"/>
  <c r="AS63" i="2"/>
  <c r="AS64" i="2" s="1"/>
  <c r="BA35" i="3" l="1"/>
  <c r="AZ41" i="3"/>
  <c r="AZ42" i="3" s="1"/>
  <c r="AT58" i="2"/>
  <c r="AT59" i="2" s="1"/>
  <c r="AS73" i="2"/>
  <c r="AS74" i="2" s="1"/>
  <c r="AT67" i="2"/>
  <c r="AZ48" i="3"/>
  <c r="AZ49" i="3" l="1"/>
  <c r="AZ50" i="3" s="1"/>
  <c r="AT68" i="2"/>
  <c r="AT69" i="2" s="1"/>
  <c r="AT10" i="2"/>
  <c r="BA36" i="3"/>
  <c r="BA37" i="3" s="1"/>
  <c r="AZ58" i="3" l="1"/>
  <c r="AZ59" i="3" s="1"/>
  <c r="AZ60" i="3" s="1"/>
  <c r="AZ51" i="3"/>
  <c r="AZ52" i="3" s="1"/>
  <c r="BA45" i="3"/>
  <c r="AT11" i="2"/>
  <c r="AT12" i="2" s="1"/>
  <c r="AT20" i="2" l="1"/>
  <c r="AT21" i="2" s="1"/>
  <c r="AT22" i="2" s="1"/>
  <c r="AT23" i="2" s="1"/>
  <c r="AZ68" i="3"/>
  <c r="AZ69" i="3" s="1"/>
  <c r="AZ70" i="3" s="1"/>
  <c r="BA65" i="3" s="1"/>
  <c r="AU7" i="2"/>
  <c r="AT13" i="2"/>
  <c r="AT14" i="2" s="1"/>
  <c r="AZ61" i="3"/>
  <c r="AZ62" i="3" s="1"/>
  <c r="BA55" i="3"/>
  <c r="BA46" i="3"/>
  <c r="BA47" i="3" s="1"/>
  <c r="AU17" i="2" l="1"/>
  <c r="AU18" i="2" s="1"/>
  <c r="AU19" i="2" s="1"/>
  <c r="AZ71" i="3"/>
  <c r="AZ72" i="3" s="1"/>
  <c r="AU8" i="2"/>
  <c r="AU9" i="2" s="1"/>
  <c r="BA56" i="3"/>
  <c r="BA57" i="3" s="1"/>
  <c r="BA66" i="3"/>
  <c r="BA67" i="3" s="1"/>
  <c r="BA8" i="3"/>
  <c r="AT24" i="2"/>
  <c r="AT30" i="2"/>
  <c r="AT31" i="2" l="1"/>
  <c r="AT32" i="2" s="1"/>
  <c r="BA9" i="3"/>
  <c r="BA10" i="3" s="1"/>
  <c r="AT40" i="2" l="1"/>
  <c r="AT41" i="2" s="1"/>
  <c r="AT42" i="2" s="1"/>
  <c r="BA18" i="3"/>
  <c r="BB5" i="3"/>
  <c r="BA11" i="3"/>
  <c r="BA12" i="3" s="1"/>
  <c r="AT33" i="2"/>
  <c r="AT34" i="2" s="1"/>
  <c r="AU27" i="2"/>
  <c r="BB6" i="3" l="1"/>
  <c r="BB7" i="3" s="1"/>
  <c r="AU28" i="2"/>
  <c r="AU29" i="2" s="1"/>
  <c r="AT43" i="2"/>
  <c r="AT44" i="2" s="1"/>
  <c r="AU37" i="2"/>
  <c r="AT50" i="2"/>
  <c r="BA19" i="3"/>
  <c r="BA20" i="3" s="1"/>
  <c r="BA28" i="3" l="1"/>
  <c r="BA29" i="3" s="1"/>
  <c r="BB15" i="3"/>
  <c r="BA21" i="3"/>
  <c r="BA22" i="3" s="1"/>
  <c r="AT51" i="2"/>
  <c r="AT52" i="2" s="1"/>
  <c r="AU38" i="2"/>
  <c r="AU39" i="2" s="1"/>
  <c r="BA30" i="3" l="1"/>
  <c r="BA31" i="3" s="1"/>
  <c r="BA32" i="3" s="1"/>
  <c r="BA38" i="3"/>
  <c r="BA39" i="3" s="1"/>
  <c r="BA40" i="3" s="1"/>
  <c r="AT53" i="2"/>
  <c r="AT54" i="2" s="1"/>
  <c r="AU47" i="2"/>
  <c r="AT60" i="2"/>
  <c r="BB16" i="3"/>
  <c r="BB17" i="3" s="1"/>
  <c r="BB25" i="3" l="1"/>
  <c r="BB26" i="3" s="1"/>
  <c r="BB27" i="3" s="1"/>
  <c r="BA48" i="3"/>
  <c r="BA49" i="3" s="1"/>
  <c r="BA50" i="3" s="1"/>
  <c r="AT61" i="2"/>
  <c r="AT62" i="2" s="1"/>
  <c r="BA41" i="3"/>
  <c r="BA42" i="3" s="1"/>
  <c r="BB35" i="3"/>
  <c r="AU48" i="2"/>
  <c r="AU49" i="2" s="1"/>
  <c r="BB45" i="3" l="1"/>
  <c r="BA51" i="3"/>
  <c r="BA52" i="3" s="1"/>
  <c r="AT70" i="2"/>
  <c r="AT71" i="2" s="1"/>
  <c r="AT72" i="2" s="1"/>
  <c r="BA58" i="3"/>
  <c r="BB36" i="3"/>
  <c r="BB37" i="3" s="1"/>
  <c r="AU57" i="2"/>
  <c r="AT63" i="2"/>
  <c r="AT64" i="2" s="1"/>
  <c r="AU58" i="2" l="1"/>
  <c r="AU59" i="2" s="1"/>
  <c r="BA59" i="3"/>
  <c r="BA60" i="3" s="1"/>
  <c r="AT73" i="2"/>
  <c r="AT74" i="2" s="1"/>
  <c r="AU67" i="2"/>
  <c r="BB46" i="3"/>
  <c r="BB47" i="3" s="1"/>
  <c r="BA61" i="3" l="1"/>
  <c r="BA62" i="3" s="1"/>
  <c r="BB55" i="3"/>
  <c r="BA68" i="3"/>
  <c r="BA69" i="3" s="1"/>
  <c r="BA70" i="3" s="1"/>
  <c r="AU68" i="2"/>
  <c r="AU69" i="2" s="1"/>
  <c r="AU10" i="2"/>
  <c r="AU11" i="2" l="1"/>
  <c r="AU12" i="2" s="1"/>
  <c r="BA71" i="3"/>
  <c r="BA72" i="3" s="1"/>
  <c r="BB65" i="3"/>
  <c r="BB56" i="3"/>
  <c r="BB57" i="3" s="1"/>
  <c r="BB8" i="3" l="1"/>
  <c r="BB66" i="3"/>
  <c r="BB67" i="3" s="1"/>
  <c r="AU13" i="2"/>
  <c r="AU14" i="2" s="1"/>
  <c r="AV7" i="2"/>
  <c r="AU20" i="2"/>
  <c r="AU21" i="2" s="1"/>
  <c r="AU22" i="2" s="1"/>
  <c r="AV8" i="2" l="1"/>
  <c r="AV9" i="2" s="1"/>
  <c r="BB9" i="3"/>
  <c r="BB10" i="3" s="1"/>
  <c r="AU23" i="2"/>
  <c r="AV17" i="2"/>
  <c r="AU30" i="2" l="1"/>
  <c r="AU24" i="2"/>
  <c r="BB18" i="3"/>
  <c r="BC5" i="3"/>
  <c r="BB11" i="3"/>
  <c r="BB12" i="3" s="1"/>
  <c r="AV18" i="2"/>
  <c r="AV19" i="2" s="1"/>
  <c r="AU31" i="2" l="1"/>
  <c r="AU32" i="2" s="1"/>
  <c r="BC6" i="3"/>
  <c r="BC7" i="3" s="1"/>
  <c r="BB19" i="3"/>
  <c r="BB20" i="3" s="1"/>
  <c r="BB28" i="3" l="1"/>
  <c r="BB29" i="3" s="1"/>
  <c r="BB30" i="3" s="1"/>
  <c r="AU40" i="2"/>
  <c r="AU41" i="2" s="1"/>
  <c r="AU42" i="2" s="1"/>
  <c r="BC15" i="3"/>
  <c r="BB21" i="3"/>
  <c r="BB22" i="3" s="1"/>
  <c r="AU33" i="2"/>
  <c r="AU34" i="2" s="1"/>
  <c r="AV27" i="2"/>
  <c r="BB38" i="3" l="1"/>
  <c r="BB39" i="3" s="1"/>
  <c r="BB40" i="3" s="1"/>
  <c r="AV37" i="2"/>
  <c r="AU43" i="2"/>
  <c r="AU44" i="2" s="1"/>
  <c r="BB31" i="3"/>
  <c r="BB32" i="3" s="1"/>
  <c r="BC25" i="3"/>
  <c r="AV28" i="2"/>
  <c r="AV29" i="2" s="1"/>
  <c r="AU50" i="2"/>
  <c r="BC16" i="3"/>
  <c r="BC17" i="3" s="1"/>
  <c r="BB48" i="3" l="1"/>
  <c r="BB41" i="3"/>
  <c r="BB42" i="3" s="1"/>
  <c r="BC35" i="3"/>
  <c r="BC26" i="3"/>
  <c r="BC27" i="3" s="1"/>
  <c r="AU51" i="2"/>
  <c r="AU52" i="2" s="1"/>
  <c r="AV38" i="2"/>
  <c r="AV39" i="2" s="1"/>
  <c r="AU60" i="2" l="1"/>
  <c r="AU61" i="2" s="1"/>
  <c r="AU62" i="2" s="1"/>
  <c r="AU53" i="2"/>
  <c r="AU54" i="2" s="1"/>
  <c r="AV47" i="2"/>
  <c r="BC36" i="3"/>
  <c r="BC37" i="3" s="1"/>
  <c r="BB49" i="3"/>
  <c r="BB50" i="3" s="1"/>
  <c r="BB58" i="3" l="1"/>
  <c r="BB59" i="3" s="1"/>
  <c r="BB60" i="3" s="1"/>
  <c r="AU63" i="2"/>
  <c r="AU64" i="2" s="1"/>
  <c r="AV57" i="2"/>
  <c r="AV48" i="2"/>
  <c r="AV49" i="2" s="1"/>
  <c r="BB51" i="3"/>
  <c r="BB52" i="3" s="1"/>
  <c r="BC45" i="3"/>
  <c r="AU70" i="2"/>
  <c r="AU71" i="2" s="1"/>
  <c r="AU72" i="2" s="1"/>
  <c r="BB68" i="3" l="1"/>
  <c r="BB69" i="3" s="1"/>
  <c r="BB70" i="3" s="1"/>
  <c r="BB71" i="3" s="1"/>
  <c r="BB72" i="3" s="1"/>
  <c r="BB61" i="3"/>
  <c r="BB62" i="3" s="1"/>
  <c r="BC55" i="3"/>
  <c r="AU73" i="2"/>
  <c r="AU74" i="2" s="1"/>
  <c r="AV67" i="2"/>
  <c r="BC46" i="3"/>
  <c r="BC47" i="3" s="1"/>
  <c r="AV58" i="2"/>
  <c r="AV59" i="2" s="1"/>
  <c r="BC65" i="3" l="1"/>
  <c r="BC8" i="3" s="1"/>
  <c r="AV10" i="2"/>
  <c r="AV68" i="2"/>
  <c r="AV69" i="2" s="1"/>
  <c r="BC56" i="3"/>
  <c r="BC57" i="3" s="1"/>
  <c r="BC66" i="3" l="1"/>
  <c r="BC67" i="3" s="1"/>
  <c r="BC9" i="3"/>
  <c r="BC10" i="3" s="1"/>
  <c r="AV11" i="2"/>
  <c r="AV12" i="2" s="1"/>
  <c r="AV20" i="2" l="1"/>
  <c r="AV21" i="2" s="1"/>
  <c r="AV22" i="2" s="1"/>
  <c r="AV23" i="2" s="1"/>
  <c r="BC18" i="3"/>
  <c r="BC19" i="3" s="1"/>
  <c r="BC20" i="3" s="1"/>
  <c r="AV13" i="2"/>
  <c r="AV14" i="2" s="1"/>
  <c r="AW7" i="2"/>
  <c r="BC11" i="3"/>
  <c r="BC12" i="3" s="1"/>
  <c r="BD5" i="3"/>
  <c r="AW17" i="2" l="1"/>
  <c r="AW18" i="2" s="1"/>
  <c r="AW19" i="2" s="1"/>
  <c r="BC28" i="3"/>
  <c r="BC29" i="3" s="1"/>
  <c r="BC30" i="3" s="1"/>
  <c r="BD6" i="3"/>
  <c r="BD7" i="3" s="1"/>
  <c r="AW8" i="2"/>
  <c r="AW9" i="2" s="1"/>
  <c r="BC21" i="3"/>
  <c r="BC22" i="3" s="1"/>
  <c r="BD15" i="3"/>
  <c r="AV30" i="2"/>
  <c r="AV24" i="2"/>
  <c r="BC38" i="3" l="1"/>
  <c r="BC39" i="3" s="1"/>
  <c r="AV31" i="2"/>
  <c r="AV32" i="2" s="1"/>
  <c r="BD16" i="3"/>
  <c r="BD17" i="3" s="1"/>
  <c r="BC31" i="3"/>
  <c r="BC32" i="3" s="1"/>
  <c r="BD25" i="3"/>
  <c r="BC40" i="3" l="1"/>
  <c r="BC41" i="3" s="1"/>
  <c r="BC42" i="3" s="1"/>
  <c r="BC48" i="3"/>
  <c r="BC49" i="3" s="1"/>
  <c r="BC50" i="3" s="1"/>
  <c r="BD26" i="3"/>
  <c r="BD27" i="3" s="1"/>
  <c r="AW27" i="2"/>
  <c r="AV33" i="2"/>
  <c r="AV34" i="2" s="1"/>
  <c r="AV40" i="2"/>
  <c r="BD35" i="3" l="1"/>
  <c r="BD36" i="3" s="1"/>
  <c r="BD37" i="3" s="1"/>
  <c r="BC58" i="3"/>
  <c r="BC59" i="3" s="1"/>
  <c r="BC60" i="3" s="1"/>
  <c r="AV41" i="2"/>
  <c r="AV42" i="2" s="1"/>
  <c r="AW28" i="2"/>
  <c r="AW29" i="2" s="1"/>
  <c r="BC51" i="3"/>
  <c r="BC52" i="3" s="1"/>
  <c r="BD45" i="3"/>
  <c r="BC68" i="3" l="1"/>
  <c r="BC69" i="3" s="1"/>
  <c r="BC70" i="3" s="1"/>
  <c r="BD65" i="3" s="1"/>
  <c r="AV50" i="2"/>
  <c r="BC61" i="3"/>
  <c r="BC62" i="3" s="1"/>
  <c r="BD55" i="3"/>
  <c r="BD46" i="3"/>
  <c r="BD47" i="3" s="1"/>
  <c r="AV43" i="2"/>
  <c r="AV44" i="2" s="1"/>
  <c r="AW37" i="2"/>
  <c r="BC71" i="3" l="1"/>
  <c r="BC72" i="3" s="1"/>
  <c r="AV51" i="2"/>
  <c r="AV52" i="2" s="1"/>
  <c r="AV53" i="2" s="1"/>
  <c r="AV54" i="2" s="1"/>
  <c r="AW38" i="2"/>
  <c r="AW39" i="2" s="1"/>
  <c r="BD66" i="3"/>
  <c r="BD67" i="3" s="1"/>
  <c r="BD8" i="3"/>
  <c r="BD56" i="3"/>
  <c r="BD57" i="3" s="1"/>
  <c r="AW47" i="2" l="1"/>
  <c r="AW48" i="2" s="1"/>
  <c r="AW49" i="2" s="1"/>
  <c r="AV60" i="2"/>
  <c r="AV61" i="2" s="1"/>
  <c r="AV62" i="2" s="1"/>
  <c r="AV63" i="2" s="1"/>
  <c r="AV64" i="2" s="1"/>
  <c r="BD9" i="3"/>
  <c r="BD10" i="3" s="1"/>
  <c r="AV70" i="2" l="1"/>
  <c r="AV71" i="2" s="1"/>
  <c r="AV72" i="2" s="1"/>
  <c r="AV73" i="2" s="1"/>
  <c r="AV74" i="2" s="1"/>
  <c r="AW57" i="2"/>
  <c r="AW58" i="2" s="1"/>
  <c r="AW59" i="2" s="1"/>
  <c r="BD18" i="3"/>
  <c r="BD11" i="3"/>
  <c r="BD12" i="3" s="1"/>
  <c r="BE5" i="3"/>
  <c r="AW67" i="2" l="1"/>
  <c r="AW68" i="2" s="1"/>
  <c r="AW69" i="2" s="1"/>
  <c r="BE6" i="3"/>
  <c r="BE7" i="3" s="1"/>
  <c r="BD19" i="3"/>
  <c r="BD20" i="3" s="1"/>
  <c r="AW10" i="2" l="1"/>
  <c r="AW11" i="2" s="1"/>
  <c r="AW12" i="2" s="1"/>
  <c r="BD28" i="3"/>
  <c r="BD29" i="3" s="1"/>
  <c r="BD21" i="3"/>
  <c r="BD22" i="3" s="1"/>
  <c r="BE15" i="3"/>
  <c r="AW20" i="2" l="1"/>
  <c r="AW21" i="2" s="1"/>
  <c r="AW22" i="2" s="1"/>
  <c r="AW23" i="2" s="1"/>
  <c r="BD30" i="3"/>
  <c r="BD31" i="3" s="1"/>
  <c r="BD32" i="3" s="1"/>
  <c r="BD38" i="3"/>
  <c r="BD39" i="3" s="1"/>
  <c r="AW13" i="2"/>
  <c r="AW14" i="2" s="1"/>
  <c r="AX7" i="2"/>
  <c r="BE16" i="3"/>
  <c r="BE17" i="3" s="1"/>
  <c r="AX17" i="2" l="1"/>
  <c r="AX18" i="2" s="1"/>
  <c r="AX19" i="2" s="1"/>
  <c r="BE25" i="3"/>
  <c r="BE26" i="3" s="1"/>
  <c r="BE27" i="3" s="1"/>
  <c r="BD40" i="3"/>
  <c r="BD41" i="3" s="1"/>
  <c r="BD42" i="3" s="1"/>
  <c r="BD48" i="3"/>
  <c r="BD49" i="3" s="1"/>
  <c r="BD50" i="3" s="1"/>
  <c r="AW30" i="2"/>
  <c r="AW24" i="2"/>
  <c r="AX8" i="2"/>
  <c r="AX9" i="2" s="1"/>
  <c r="BE35" i="3" l="1"/>
  <c r="BE36" i="3" s="1"/>
  <c r="BE37" i="3" s="1"/>
  <c r="BD51" i="3"/>
  <c r="BD52" i="3" s="1"/>
  <c r="BE45" i="3"/>
  <c r="AW31" i="2"/>
  <c r="AW32" i="2" s="1"/>
  <c r="BD58" i="3"/>
  <c r="BD59" i="3" l="1"/>
  <c r="BD60" i="3" s="1"/>
  <c r="BE46" i="3"/>
  <c r="BE47" i="3" s="1"/>
  <c r="AW33" i="2"/>
  <c r="AW34" i="2" s="1"/>
  <c r="AX27" i="2"/>
  <c r="AW40" i="2"/>
  <c r="BD61" i="3" l="1"/>
  <c r="BD62" i="3" s="1"/>
  <c r="BE55" i="3"/>
  <c r="AW41" i="2"/>
  <c r="AW42" i="2" s="1"/>
  <c r="AX28" i="2"/>
  <c r="AX29" i="2" s="1"/>
  <c r="BD68" i="3"/>
  <c r="BD69" i="3" s="1"/>
  <c r="BD70" i="3" s="1"/>
  <c r="AW50" i="2" l="1"/>
  <c r="AW51" i="2" s="1"/>
  <c r="AW52" i="2" s="1"/>
  <c r="BD71" i="3"/>
  <c r="BD72" i="3" s="1"/>
  <c r="BE65" i="3"/>
  <c r="AW43" i="2"/>
  <c r="AW44" i="2" s="1"/>
  <c r="AX37" i="2"/>
  <c r="BE56" i="3"/>
  <c r="BE57" i="3" s="1"/>
  <c r="AW60" i="2" l="1"/>
  <c r="AW61" i="2" s="1"/>
  <c r="AW62" i="2" s="1"/>
  <c r="AW53" i="2"/>
  <c r="AW54" i="2" s="1"/>
  <c r="AX47" i="2"/>
  <c r="BE8" i="3"/>
  <c r="BE66" i="3"/>
  <c r="BE67" i="3" s="1"/>
  <c r="AX38" i="2"/>
  <c r="AX39" i="2" s="1"/>
  <c r="AW63" i="2" l="1"/>
  <c r="AW64" i="2" s="1"/>
  <c r="AX57" i="2"/>
  <c r="BE9" i="3"/>
  <c r="BE10" i="3" s="1"/>
  <c r="AW70" i="2"/>
  <c r="AW71" i="2" s="1"/>
  <c r="AW72" i="2" s="1"/>
  <c r="AX48" i="2"/>
  <c r="AX49" i="2" s="1"/>
  <c r="BE11" i="3" l="1"/>
  <c r="BE12" i="3" s="1"/>
  <c r="BF5" i="3"/>
  <c r="AX58" i="2"/>
  <c r="AX59" i="2" s="1"/>
  <c r="AW73" i="2"/>
  <c r="AW74" i="2" s="1"/>
  <c r="AX67" i="2"/>
  <c r="BE18" i="3"/>
  <c r="AX68" i="2" l="1"/>
  <c r="AX69" i="2" s="1"/>
  <c r="AX10" i="2"/>
  <c r="BE19" i="3"/>
  <c r="BE20" i="3" s="1"/>
  <c r="BF6" i="3"/>
  <c r="BF7" i="3" s="1"/>
  <c r="BE28" i="3" l="1"/>
  <c r="BE29" i="3" s="1"/>
  <c r="BE30" i="3" s="1"/>
  <c r="BE21" i="3"/>
  <c r="BE22" i="3" s="1"/>
  <c r="BF15" i="3"/>
  <c r="AX11" i="2"/>
  <c r="AX12" i="2" s="1"/>
  <c r="BE38" i="3" l="1"/>
  <c r="BE39" i="3" s="1"/>
  <c r="BE40" i="3" s="1"/>
  <c r="AX13" i="2"/>
  <c r="AX14" i="2" s="1"/>
  <c r="AY7" i="2"/>
  <c r="BE31" i="3"/>
  <c r="BE32" i="3" s="1"/>
  <c r="BF25" i="3"/>
  <c r="AX20" i="2"/>
  <c r="AX21" i="2" s="1"/>
  <c r="AX22" i="2" s="1"/>
  <c r="BF16" i="3"/>
  <c r="BF17" i="3" s="1"/>
  <c r="BF26" i="3" l="1"/>
  <c r="BF27" i="3" s="1"/>
  <c r="AX23" i="2"/>
  <c r="AY17" i="2"/>
  <c r="BE48" i="3"/>
  <c r="AY8" i="2"/>
  <c r="AY9" i="2" s="1"/>
  <c r="BE41" i="3"/>
  <c r="BE42" i="3" s="1"/>
  <c r="BF35" i="3"/>
  <c r="BE49" i="3" l="1"/>
  <c r="BE50" i="3" s="1"/>
  <c r="AY18" i="2"/>
  <c r="AY19" i="2" s="1"/>
  <c r="AX24" i="2"/>
  <c r="AX30" i="2"/>
  <c r="BF36" i="3"/>
  <c r="BF37" i="3" s="1"/>
  <c r="BE51" i="3" l="1"/>
  <c r="BE52" i="3" s="1"/>
  <c r="BF45" i="3"/>
  <c r="AX31" i="2"/>
  <c r="AX32" i="2" s="1"/>
  <c r="BE58" i="3"/>
  <c r="BE59" i="3" l="1"/>
  <c r="BE60" i="3" s="1"/>
  <c r="AX33" i="2"/>
  <c r="AX34" i="2" s="1"/>
  <c r="AY27" i="2"/>
  <c r="AX40" i="2"/>
  <c r="BF46" i="3"/>
  <c r="BF47" i="3" s="1"/>
  <c r="BE68" i="3" l="1"/>
  <c r="BE69" i="3" s="1"/>
  <c r="BE70" i="3" s="1"/>
  <c r="BF65" i="3" s="1"/>
  <c r="AX41" i="2"/>
  <c r="AX42" i="2" s="1"/>
  <c r="AY28" i="2"/>
  <c r="AY29" i="2" s="1"/>
  <c r="BE61" i="3"/>
  <c r="BE62" i="3" s="1"/>
  <c r="BF55" i="3"/>
  <c r="BE71" i="3" l="1"/>
  <c r="BE72" i="3" s="1"/>
  <c r="AX50" i="2"/>
  <c r="AX51" i="2" s="1"/>
  <c r="AX52" i="2" s="1"/>
  <c r="BF56" i="3"/>
  <c r="BF57" i="3" s="1"/>
  <c r="BF66" i="3"/>
  <c r="BF67" i="3" s="1"/>
  <c r="BF8" i="3"/>
  <c r="AX43" i="2"/>
  <c r="AX44" i="2" s="1"/>
  <c r="AY37" i="2"/>
  <c r="BF9" i="3" l="1"/>
  <c r="BF10" i="3" s="1"/>
  <c r="AY38" i="2"/>
  <c r="AY39" i="2" s="1"/>
  <c r="AX53" i="2"/>
  <c r="AX54" i="2" s="1"/>
  <c r="AY47" i="2"/>
  <c r="AX60" i="2"/>
  <c r="BF18" i="3" l="1"/>
  <c r="AX61" i="2"/>
  <c r="AX62" i="2" s="1"/>
  <c r="AY48" i="2"/>
  <c r="AY49" i="2" s="1"/>
  <c r="BF11" i="3"/>
  <c r="BF12" i="3" s="1"/>
  <c r="BG5" i="3"/>
  <c r="AX70" i="2" l="1"/>
  <c r="AX71" i="2" s="1"/>
  <c r="AX72" i="2" s="1"/>
  <c r="AX73" i="2" s="1"/>
  <c r="AX74" i="2" s="1"/>
  <c r="BF19" i="3"/>
  <c r="BF20" i="3" s="1"/>
  <c r="BG6" i="3"/>
  <c r="BG7" i="3" s="1"/>
  <c r="AX63" i="2"/>
  <c r="AX64" i="2" s="1"/>
  <c r="AY57" i="2"/>
  <c r="AY67" i="2" l="1"/>
  <c r="AY68" i="2" s="1"/>
  <c r="AY69" i="2" s="1"/>
  <c r="BF28" i="3"/>
  <c r="BF29" i="3" s="1"/>
  <c r="BF30" i="3" s="1"/>
  <c r="AY58" i="2"/>
  <c r="AY59" i="2" s="1"/>
  <c r="BF21" i="3"/>
  <c r="BF22" i="3" s="1"/>
  <c r="BG15" i="3"/>
  <c r="AY10" i="2" l="1"/>
  <c r="AY11" i="2" s="1"/>
  <c r="AY12" i="2" s="1"/>
  <c r="BG16" i="3"/>
  <c r="BG17" i="3" s="1"/>
  <c r="BF31" i="3"/>
  <c r="BF32" i="3" s="1"/>
  <c r="BG25" i="3"/>
  <c r="BF38" i="3"/>
  <c r="AY20" i="2" l="1"/>
  <c r="AY21" i="2" s="1"/>
  <c r="AY22" i="2" s="1"/>
  <c r="AY23" i="2" s="1"/>
  <c r="BF39" i="3"/>
  <c r="BF40" i="3" s="1"/>
  <c r="BG26" i="3"/>
  <c r="BG27" i="3" s="1"/>
  <c r="AY13" i="2"/>
  <c r="AY14" i="2" s="1"/>
  <c r="AZ7" i="2"/>
  <c r="AZ17" i="2" l="1"/>
  <c r="AZ18" i="2" s="1"/>
  <c r="AZ19" i="2" s="1"/>
  <c r="AY24" i="2"/>
  <c r="AY30" i="2"/>
  <c r="BF41" i="3"/>
  <c r="BF42" i="3" s="1"/>
  <c r="BG35" i="3"/>
  <c r="AZ8" i="2"/>
  <c r="AZ9" i="2" s="1"/>
  <c r="BF48" i="3"/>
  <c r="BF49" i="3" l="1"/>
  <c r="BF50" i="3" s="1"/>
  <c r="BG36" i="3"/>
  <c r="BG37" i="3" s="1"/>
  <c r="AY31" i="2"/>
  <c r="AY32" i="2" s="1"/>
  <c r="BF58" i="3" l="1"/>
  <c r="BF59" i="3" s="1"/>
  <c r="BF60" i="3" s="1"/>
  <c r="AY40" i="2"/>
  <c r="AY33" i="2"/>
  <c r="AY34" i="2" s="1"/>
  <c r="AZ27" i="2"/>
  <c r="BG45" i="3"/>
  <c r="BF51" i="3"/>
  <c r="BF52" i="3" s="1"/>
  <c r="BG55" i="3" l="1"/>
  <c r="BF61" i="3"/>
  <c r="BF62" i="3" s="1"/>
  <c r="AZ28" i="2"/>
  <c r="AZ29" i="2" s="1"/>
  <c r="AY41" i="2"/>
  <c r="AY42" i="2" s="1"/>
  <c r="BG46" i="3"/>
  <c r="BG47" i="3" s="1"/>
  <c r="BF68" i="3"/>
  <c r="BF69" i="3" s="1"/>
  <c r="BF70" i="3" s="1"/>
  <c r="AY43" i="2" l="1"/>
  <c r="AY44" i="2" s="1"/>
  <c r="AZ37" i="2"/>
  <c r="BF71" i="3"/>
  <c r="BF72" i="3" s="1"/>
  <c r="BG65" i="3"/>
  <c r="AY50" i="2"/>
  <c r="BG56" i="3"/>
  <c r="BG57" i="3" s="1"/>
  <c r="AZ38" i="2" l="1"/>
  <c r="AZ39" i="2" s="1"/>
  <c r="AY51" i="2"/>
  <c r="AY52" i="2" s="1"/>
  <c r="BG66" i="3"/>
  <c r="BG67" i="3" s="1"/>
  <c r="BG8" i="3"/>
  <c r="AY53" i="2" l="1"/>
  <c r="AY54" i="2" s="1"/>
  <c r="AZ47" i="2"/>
  <c r="AY60" i="2"/>
  <c r="BG9" i="3"/>
  <c r="BG10" i="3" s="1"/>
  <c r="BG18" i="3" l="1"/>
  <c r="BG19" i="3" s="1"/>
  <c r="BG20" i="3" s="1"/>
  <c r="AY61" i="2"/>
  <c r="AY62" i="2" s="1"/>
  <c r="AZ48" i="2"/>
  <c r="AZ49" i="2" s="1"/>
  <c r="BH5" i="3"/>
  <c r="BG11" i="3"/>
  <c r="BG12" i="3" s="1"/>
  <c r="BG28" i="3" l="1"/>
  <c r="BG29" i="3" s="1"/>
  <c r="BG30" i="3" s="1"/>
  <c r="BH6" i="3"/>
  <c r="BH7" i="3" s="1"/>
  <c r="AY63" i="2"/>
  <c r="AY64" i="2" s="1"/>
  <c r="AZ57" i="2"/>
  <c r="BG21" i="3"/>
  <c r="BG22" i="3" s="1"/>
  <c r="BH15" i="3"/>
  <c r="AY70" i="2"/>
  <c r="AY71" i="2" s="1"/>
  <c r="AY72" i="2" s="1"/>
  <c r="BG38" i="3" l="1"/>
  <c r="BG39" i="3" s="1"/>
  <c r="BG40" i="3" s="1"/>
  <c r="AZ58" i="2"/>
  <c r="AZ59" i="2" s="1"/>
  <c r="AY73" i="2"/>
  <c r="AY74" i="2" s="1"/>
  <c r="AZ67" i="2"/>
  <c r="BH16" i="3"/>
  <c r="BH17" i="3" s="1"/>
  <c r="BH25" i="3"/>
  <c r="BG31" i="3"/>
  <c r="BG32" i="3" s="1"/>
  <c r="BG48" i="3" l="1"/>
  <c r="BG49" i="3" s="1"/>
  <c r="AZ68" i="2"/>
  <c r="AZ69" i="2" s="1"/>
  <c r="AZ10" i="2"/>
  <c r="BH26" i="3"/>
  <c r="BH27" i="3" s="1"/>
  <c r="BG41" i="3"/>
  <c r="BG42" i="3" s="1"/>
  <c r="BH35" i="3"/>
  <c r="BG50" i="3" l="1"/>
  <c r="BG51" i="3" s="1"/>
  <c r="BG52" i="3" s="1"/>
  <c r="BG58" i="3"/>
  <c r="BG59" i="3" s="1"/>
  <c r="BG60" i="3" s="1"/>
  <c r="BH36" i="3"/>
  <c r="BH37" i="3" s="1"/>
  <c r="AZ11" i="2"/>
  <c r="AZ12" i="2" s="1"/>
  <c r="BH45" i="3" l="1"/>
  <c r="BH46" i="3" s="1"/>
  <c r="BH47" i="3" s="1"/>
  <c r="BG68" i="3"/>
  <c r="BG69" i="3" s="1"/>
  <c r="BG70" i="3" s="1"/>
  <c r="BG71" i="3" s="1"/>
  <c r="BG72" i="3" s="1"/>
  <c r="AZ13" i="2"/>
  <c r="AZ14" i="2" s="1"/>
  <c r="BA7" i="2"/>
  <c r="BG61" i="3"/>
  <c r="BG62" i="3" s="1"/>
  <c r="BH55" i="3"/>
  <c r="AZ20" i="2"/>
  <c r="AZ21" i="2" s="1"/>
  <c r="AZ22" i="2" s="1"/>
  <c r="BH65" i="3" l="1"/>
  <c r="BH66" i="3" s="1"/>
  <c r="BH67" i="3" s="1"/>
  <c r="AZ23" i="2"/>
  <c r="BA17" i="2"/>
  <c r="BH56" i="3"/>
  <c r="BH57" i="3" s="1"/>
  <c r="BA8" i="2"/>
  <c r="BA9" i="2" s="1"/>
  <c r="BH8" i="3" l="1"/>
  <c r="BH9" i="3" s="1"/>
  <c r="BH10" i="3" s="1"/>
  <c r="AZ24" i="2"/>
  <c r="AZ30" i="2"/>
  <c r="BA18" i="2"/>
  <c r="BA19" i="2" s="1"/>
  <c r="BH18" i="3" l="1"/>
  <c r="BH19" i="3" s="1"/>
  <c r="BH20" i="3" s="1"/>
  <c r="BH11" i="3"/>
  <c r="BH12" i="3" s="1"/>
  <c r="BI5" i="3"/>
  <c r="AZ31" i="2"/>
  <c r="AZ32" i="2" s="1"/>
  <c r="BH21" i="3" l="1"/>
  <c r="BH22" i="3" s="1"/>
  <c r="BI15" i="3"/>
  <c r="AZ40" i="2"/>
  <c r="BI6" i="3"/>
  <c r="BI7" i="3" s="1"/>
  <c r="AZ33" i="2"/>
  <c r="AZ34" i="2" s="1"/>
  <c r="BA27" i="2"/>
  <c r="BH28" i="3"/>
  <c r="BH29" i="3" l="1"/>
  <c r="BH30" i="3" s="1"/>
  <c r="BA28" i="2"/>
  <c r="BA29" i="2" s="1"/>
  <c r="AZ41" i="2"/>
  <c r="AZ42" i="2" s="1"/>
  <c r="BI16" i="3"/>
  <c r="BI17" i="3" s="1"/>
  <c r="BH38" i="3" l="1"/>
  <c r="BH39" i="3" s="1"/>
  <c r="BH40" i="3" s="1"/>
  <c r="BH31" i="3"/>
  <c r="BH32" i="3" s="1"/>
  <c r="BI25" i="3"/>
  <c r="AZ43" i="2"/>
  <c r="AZ44" i="2" s="1"/>
  <c r="BA37" i="2"/>
  <c r="AZ50" i="2"/>
  <c r="BH48" i="3" l="1"/>
  <c r="BH49" i="3" s="1"/>
  <c r="BH50" i="3" s="1"/>
  <c r="AZ51" i="2"/>
  <c r="AZ52" i="2" s="1"/>
  <c r="BI26" i="3"/>
  <c r="BI27" i="3" s="1"/>
  <c r="BA38" i="2"/>
  <c r="BA39" i="2" s="1"/>
  <c r="BI35" i="3"/>
  <c r="BH41" i="3"/>
  <c r="BH42" i="3" s="1"/>
  <c r="BH58" i="3" l="1"/>
  <c r="AZ53" i="2"/>
  <c r="AZ54" i="2" s="1"/>
  <c r="BA47" i="2"/>
  <c r="BH51" i="3"/>
  <c r="BH52" i="3" s="1"/>
  <c r="BI45" i="3"/>
  <c r="BI36" i="3"/>
  <c r="BI37" i="3" s="1"/>
  <c r="AZ60" i="2"/>
  <c r="BH59" i="3" l="1"/>
  <c r="BH60" i="3" s="1"/>
  <c r="AZ61" i="2"/>
  <c r="AZ62" i="2" s="1"/>
  <c r="BI46" i="3"/>
  <c r="BI47" i="3" s="1"/>
  <c r="BA48" i="2"/>
  <c r="BA49" i="2" s="1"/>
  <c r="AZ70" i="2" l="1"/>
  <c r="AZ71" i="2" s="1"/>
  <c r="AZ72" i="2" s="1"/>
  <c r="AZ73" i="2" s="1"/>
  <c r="AZ74" i="2" s="1"/>
  <c r="AZ63" i="2"/>
  <c r="AZ64" i="2" s="1"/>
  <c r="BA57" i="2"/>
  <c r="BH61" i="3"/>
  <c r="BH62" i="3" s="1"/>
  <c r="BI55" i="3"/>
  <c r="BH68" i="3"/>
  <c r="BH69" i="3" s="1"/>
  <c r="BH70" i="3" s="1"/>
  <c r="BA67" i="2" l="1"/>
  <c r="BA10" i="2" s="1"/>
  <c r="BH71" i="3"/>
  <c r="BH72" i="3" s="1"/>
  <c r="BI65" i="3"/>
  <c r="BI56" i="3"/>
  <c r="BI57" i="3" s="1"/>
  <c r="BA58" i="2"/>
  <c r="BA59" i="2" s="1"/>
  <c r="BA68" i="2" l="1"/>
  <c r="BA69" i="2" s="1"/>
  <c r="BA11" i="2"/>
  <c r="BA12" i="2" s="1"/>
  <c r="BI66" i="3"/>
  <c r="BI67" i="3" s="1"/>
  <c r="BI8" i="3"/>
  <c r="BA13" i="2" l="1"/>
  <c r="BA14" i="2" s="1"/>
  <c r="BB7" i="2"/>
  <c r="BI9" i="3"/>
  <c r="BI10" i="3" s="1"/>
  <c r="BA20" i="2"/>
  <c r="BA21" i="2" s="1"/>
  <c r="BA22" i="2" s="1"/>
  <c r="BI18" i="3" l="1"/>
  <c r="BI19" i="3" s="1"/>
  <c r="BI20" i="3" s="1"/>
  <c r="BA23" i="2"/>
  <c r="BB17" i="2"/>
  <c r="BI11" i="3"/>
  <c r="BI12" i="3" s="1"/>
  <c r="BJ5" i="3"/>
  <c r="BB8" i="2"/>
  <c r="BB9" i="2" s="1"/>
  <c r="BI28" i="3" l="1"/>
  <c r="BB18" i="2"/>
  <c r="BB19" i="2" s="1"/>
  <c r="BJ6" i="3"/>
  <c r="BJ7" i="3" s="1"/>
  <c r="BI21" i="3"/>
  <c r="BI22" i="3" s="1"/>
  <c r="BJ15" i="3"/>
  <c r="BA24" i="2"/>
  <c r="BA30" i="2"/>
  <c r="BA31" i="2" l="1"/>
  <c r="BA32" i="2" s="1"/>
  <c r="BJ16" i="3"/>
  <c r="BJ17" i="3" s="1"/>
  <c r="BI29" i="3"/>
  <c r="BI30" i="3" s="1"/>
  <c r="BI38" i="3" l="1"/>
  <c r="BI39" i="3" s="1"/>
  <c r="BI40" i="3" s="1"/>
  <c r="BA33" i="2"/>
  <c r="BA34" i="2" s="1"/>
  <c r="BB27" i="2"/>
  <c r="BJ25" i="3"/>
  <c r="BI31" i="3"/>
  <c r="BI32" i="3" s="1"/>
  <c r="BA40" i="2"/>
  <c r="BI41" i="3" l="1"/>
  <c r="BI42" i="3" s="1"/>
  <c r="BJ35" i="3"/>
  <c r="BA41" i="2"/>
  <c r="BA42" i="2" s="1"/>
  <c r="BJ26" i="3"/>
  <c r="BJ27" i="3" s="1"/>
  <c r="BI48" i="3"/>
  <c r="BB28" i="2"/>
  <c r="BB29" i="2" s="1"/>
  <c r="BA43" i="2" l="1"/>
  <c r="BA44" i="2" s="1"/>
  <c r="BB37" i="2"/>
  <c r="BA50" i="2"/>
  <c r="BJ36" i="3"/>
  <c r="BJ37" i="3" s="1"/>
  <c r="BI49" i="3"/>
  <c r="BI50" i="3" s="1"/>
  <c r="BI58" i="3" l="1"/>
  <c r="BI59" i="3" s="1"/>
  <c r="BI60" i="3" s="1"/>
  <c r="BI51" i="3"/>
  <c r="BI52" i="3" s="1"/>
  <c r="BJ45" i="3"/>
  <c r="BB38" i="2"/>
  <c r="BB39" i="2" s="1"/>
  <c r="BA51" i="2"/>
  <c r="BA52" i="2" s="1"/>
  <c r="BI68" i="3" l="1"/>
  <c r="BI69" i="3" s="1"/>
  <c r="BI70" i="3" s="1"/>
  <c r="BI71" i="3" s="1"/>
  <c r="BI72" i="3" s="1"/>
  <c r="BA53" i="2"/>
  <c r="BA54" i="2" s="1"/>
  <c r="BB47" i="2"/>
  <c r="BA60" i="2"/>
  <c r="BJ46" i="3"/>
  <c r="BJ47" i="3" s="1"/>
  <c r="BI61" i="3"/>
  <c r="BI62" i="3" s="1"/>
  <c r="BJ55" i="3"/>
  <c r="BJ65" i="3" l="1"/>
  <c r="BJ8" i="3" s="1"/>
  <c r="BJ56" i="3"/>
  <c r="BJ57" i="3" s="1"/>
  <c r="BB48" i="2"/>
  <c r="BB49" i="2" s="1"/>
  <c r="BA61" i="2"/>
  <c r="BA62" i="2" s="1"/>
  <c r="BJ66" i="3" l="1"/>
  <c r="BJ67" i="3" s="1"/>
  <c r="BA63" i="2"/>
  <c r="BA64" i="2" s="1"/>
  <c r="BB57" i="2"/>
  <c r="BA70" i="2"/>
  <c r="BA71" i="2" s="1"/>
  <c r="BA72" i="2" s="1"/>
  <c r="BJ9" i="3"/>
  <c r="BJ10" i="3" s="1"/>
  <c r="BJ11" i="3" l="1"/>
  <c r="BJ12" i="3" s="1"/>
  <c r="BK5" i="3"/>
  <c r="BJ18" i="3"/>
  <c r="BA73" i="2"/>
  <c r="BA74" i="2" s="1"/>
  <c r="BB67" i="2"/>
  <c r="BB58" i="2"/>
  <c r="BB59" i="2" s="1"/>
  <c r="BJ19" i="3" l="1"/>
  <c r="BJ20" i="3" s="1"/>
  <c r="BK6" i="3"/>
  <c r="BK7" i="3" s="1"/>
  <c r="BB68" i="2"/>
  <c r="BB69" i="2" s="1"/>
  <c r="BB10" i="2"/>
  <c r="BJ28" i="3" l="1"/>
  <c r="BJ29" i="3" s="1"/>
  <c r="BB11" i="2"/>
  <c r="BB12" i="2" s="1"/>
  <c r="BJ21" i="3"/>
  <c r="BJ22" i="3" s="1"/>
  <c r="BK15" i="3"/>
  <c r="BJ30" i="3" l="1"/>
  <c r="BK25" i="3" s="1"/>
  <c r="BJ38" i="3"/>
  <c r="BJ39" i="3" s="1"/>
  <c r="BJ40" i="3" s="1"/>
  <c r="BB20" i="2"/>
  <c r="BB21" i="2" s="1"/>
  <c r="BB22" i="2" s="1"/>
  <c r="BC17" i="2" s="1"/>
  <c r="BK16" i="3"/>
  <c r="BK17" i="3" s="1"/>
  <c r="BC7" i="2"/>
  <c r="BB13" i="2"/>
  <c r="BB14" i="2" s="1"/>
  <c r="BJ31" i="3" l="1"/>
  <c r="BJ32" i="3" s="1"/>
  <c r="BB23" i="2"/>
  <c r="BB24" i="2" s="1"/>
  <c r="BJ48" i="3"/>
  <c r="BJ49" i="3" s="1"/>
  <c r="BJ50" i="3" s="1"/>
  <c r="BC18" i="2"/>
  <c r="BC19" i="2" s="1"/>
  <c r="BK26" i="3"/>
  <c r="BK27" i="3" s="1"/>
  <c r="BC8" i="2"/>
  <c r="BC9" i="2" s="1"/>
  <c r="BJ41" i="3"/>
  <c r="BJ42" i="3" s="1"/>
  <c r="BK35" i="3"/>
  <c r="BB30" i="2" l="1"/>
  <c r="BB31" i="2" s="1"/>
  <c r="BB32" i="2" s="1"/>
  <c r="BJ51" i="3"/>
  <c r="BJ52" i="3" s="1"/>
  <c r="BK45" i="3"/>
  <c r="BK36" i="3"/>
  <c r="BK37" i="3" s="1"/>
  <c r="BJ58" i="3"/>
  <c r="BJ59" i="3" l="1"/>
  <c r="BJ60" i="3" s="1"/>
  <c r="BK46" i="3"/>
  <c r="BK47" i="3" s="1"/>
  <c r="BB33" i="2"/>
  <c r="BB34" i="2" s="1"/>
  <c r="BC27" i="2"/>
  <c r="BB40" i="2"/>
  <c r="BJ68" i="3" l="1"/>
  <c r="BJ69" i="3" s="1"/>
  <c r="BJ70" i="3" s="1"/>
  <c r="BJ71" i="3" s="1"/>
  <c r="BJ72" i="3" s="1"/>
  <c r="BB41" i="2"/>
  <c r="BB42" i="2" s="1"/>
  <c r="BC28" i="2"/>
  <c r="BC29" i="2" s="1"/>
  <c r="BJ61" i="3"/>
  <c r="BJ62" i="3" s="1"/>
  <c r="BK55" i="3"/>
  <c r="BK65" i="3" l="1"/>
  <c r="BK8" i="3" s="1"/>
  <c r="BB50" i="2"/>
  <c r="BB51" i="2" s="1"/>
  <c r="BB52" i="2" s="1"/>
  <c r="BK56" i="3"/>
  <c r="BK57" i="3" s="1"/>
  <c r="BC37" i="2"/>
  <c r="BB43" i="2"/>
  <c r="BB44" i="2" s="1"/>
  <c r="BK66" i="3" l="1"/>
  <c r="BK67" i="3" s="1"/>
  <c r="BK9" i="3"/>
  <c r="BK10" i="3" s="1"/>
  <c r="BB53" i="2"/>
  <c r="BB54" i="2" s="1"/>
  <c r="BC47" i="2"/>
  <c r="BC38" i="2"/>
  <c r="BC39" i="2" s="1"/>
  <c r="BB60" i="2"/>
  <c r="BK18" i="3" l="1"/>
  <c r="BK19" i="3" s="1"/>
  <c r="BK20" i="3" s="1"/>
  <c r="BL5" i="3"/>
  <c r="BK11" i="3"/>
  <c r="BK12" i="3" s="1"/>
  <c r="BB61" i="2"/>
  <c r="BB62" i="2" s="1"/>
  <c r="BC48" i="2"/>
  <c r="BC49" i="2" s="1"/>
  <c r="BB70" i="2" l="1"/>
  <c r="BB71" i="2" s="1"/>
  <c r="BB72" i="2" s="1"/>
  <c r="BB73" i="2" s="1"/>
  <c r="BB74" i="2" s="1"/>
  <c r="BL6" i="3"/>
  <c r="BL7" i="3" s="1"/>
  <c r="BB63" i="2"/>
  <c r="BB64" i="2" s="1"/>
  <c r="BC57" i="2"/>
  <c r="BK28" i="3"/>
  <c r="BK21" i="3"/>
  <c r="BK22" i="3" s="1"/>
  <c r="BL15" i="3"/>
  <c r="BC67" i="2" l="1"/>
  <c r="BC10" i="2" s="1"/>
  <c r="BC58" i="2"/>
  <c r="BC59" i="2" s="1"/>
  <c r="BL16" i="3"/>
  <c r="BL17" i="3" s="1"/>
  <c r="BK29" i="3"/>
  <c r="BK30" i="3" s="1"/>
  <c r="BC68" i="2" l="1"/>
  <c r="BC69" i="2" s="1"/>
  <c r="BK38" i="3"/>
  <c r="BK39" i="3" s="1"/>
  <c r="BK40" i="3" s="1"/>
  <c r="BC11" i="2"/>
  <c r="BC12" i="2" s="1"/>
  <c r="BK31" i="3"/>
  <c r="BK32" i="3" s="1"/>
  <c r="BL25" i="3"/>
  <c r="BL35" i="3" l="1"/>
  <c r="BK41" i="3"/>
  <c r="BK42" i="3" s="1"/>
  <c r="BC13" i="2"/>
  <c r="BC14" i="2" s="1"/>
  <c r="BD7" i="2"/>
  <c r="BC20" i="2"/>
  <c r="BC21" i="2" s="1"/>
  <c r="BC22" i="2" s="1"/>
  <c r="BL26" i="3"/>
  <c r="BL27" i="3" s="1"/>
  <c r="BK48" i="3"/>
  <c r="BD8" i="2" l="1"/>
  <c r="BD9" i="2" s="1"/>
  <c r="BK49" i="3"/>
  <c r="BK50" i="3" s="1"/>
  <c r="BC23" i="2"/>
  <c r="BD17" i="2"/>
  <c r="BL36" i="3"/>
  <c r="BL37" i="3" s="1"/>
  <c r="BK58" i="3" l="1"/>
  <c r="BK59" i="3" s="1"/>
  <c r="BK60" i="3" s="1"/>
  <c r="BC30" i="2"/>
  <c r="BC24" i="2"/>
  <c r="BK51" i="3"/>
  <c r="BK52" i="3" s="1"/>
  <c r="BL45" i="3"/>
  <c r="BD18" i="2"/>
  <c r="BD19" i="2" s="1"/>
  <c r="BK68" i="3" l="1"/>
  <c r="BK69" i="3" s="1"/>
  <c r="BK70" i="3" s="1"/>
  <c r="BL65" i="3" s="1"/>
  <c r="BC31" i="2"/>
  <c r="BC32" i="2" s="1"/>
  <c r="BL46" i="3"/>
  <c r="BL47" i="3" s="1"/>
  <c r="BK61" i="3"/>
  <c r="BK62" i="3" s="1"/>
  <c r="BL55" i="3"/>
  <c r="BK71" i="3" l="1"/>
  <c r="BK72" i="3" s="1"/>
  <c r="BC40" i="2"/>
  <c r="BC41" i="2" s="1"/>
  <c r="BC42" i="2" s="1"/>
  <c r="BL66" i="3"/>
  <c r="BL67" i="3" s="1"/>
  <c r="BL8" i="3"/>
  <c r="BL56" i="3"/>
  <c r="BL57" i="3" s="1"/>
  <c r="BC33" i="2"/>
  <c r="BC34" i="2" s="1"/>
  <c r="BD27" i="2"/>
  <c r="BC50" i="2" l="1"/>
  <c r="BC51" i="2" s="1"/>
  <c r="BC52" i="2" s="1"/>
  <c r="BD28" i="2"/>
  <c r="BD29" i="2" s="1"/>
  <c r="BL9" i="3"/>
  <c r="BL10" i="3" s="1"/>
  <c r="BC43" i="2"/>
  <c r="BC44" i="2" s="1"/>
  <c r="BD37" i="2"/>
  <c r="BL18" i="3" l="1"/>
  <c r="BL19" i="3" s="1"/>
  <c r="BD38" i="2"/>
  <c r="BD39" i="2" s="1"/>
  <c r="BC53" i="2"/>
  <c r="BC54" i="2" s="1"/>
  <c r="BD47" i="2"/>
  <c r="BM5" i="3"/>
  <c r="BL11" i="3"/>
  <c r="BL12" i="3" s="1"/>
  <c r="BC60" i="2"/>
  <c r="BL20" i="3" l="1"/>
  <c r="BL21" i="3" s="1"/>
  <c r="BL22" i="3" s="1"/>
  <c r="BL28" i="3"/>
  <c r="BL29" i="3" s="1"/>
  <c r="BL30" i="3" s="1"/>
  <c r="BD48" i="2"/>
  <c r="BD49" i="2" s="1"/>
  <c r="BC61" i="2"/>
  <c r="BC62" i="2" s="1"/>
  <c r="BM6" i="3"/>
  <c r="BM7" i="3" s="1"/>
  <c r="BM15" i="3" l="1"/>
  <c r="BM16" i="3" s="1"/>
  <c r="BM17" i="3" s="1"/>
  <c r="BL38" i="3"/>
  <c r="BL39" i="3" s="1"/>
  <c r="BL40" i="3" s="1"/>
  <c r="BC63" i="2"/>
  <c r="BC64" i="2" s="1"/>
  <c r="BD57" i="2"/>
  <c r="BC70" i="2"/>
  <c r="BC71" i="2" s="1"/>
  <c r="BC72" i="2" s="1"/>
  <c r="BL31" i="3"/>
  <c r="BL32" i="3" s="1"/>
  <c r="BM25" i="3"/>
  <c r="BL48" i="3" l="1"/>
  <c r="BL49" i="3" s="1"/>
  <c r="BL50" i="3" s="1"/>
  <c r="BL41" i="3"/>
  <c r="BL42" i="3" s="1"/>
  <c r="BM35" i="3"/>
  <c r="BC73" i="2"/>
  <c r="BC74" i="2" s="1"/>
  <c r="BD67" i="2"/>
  <c r="BM26" i="3"/>
  <c r="BM27" i="3" s="1"/>
  <c r="BD58" i="2"/>
  <c r="BD59" i="2" s="1"/>
  <c r="BL58" i="3" l="1"/>
  <c r="BL59" i="3" s="1"/>
  <c r="BL60" i="3" s="1"/>
  <c r="BL51" i="3"/>
  <c r="BL52" i="3" s="1"/>
  <c r="BM45" i="3"/>
  <c r="BM36" i="3"/>
  <c r="BM37" i="3" s="1"/>
  <c r="BD68" i="2"/>
  <c r="BD69" i="2" s="1"/>
  <c r="BD10" i="2"/>
  <c r="BL68" i="3" l="1"/>
  <c r="BL69" i="3" s="1"/>
  <c r="BL70" i="3" s="1"/>
  <c r="BL71" i="3" s="1"/>
  <c r="BL72" i="3" s="1"/>
  <c r="BL61" i="3"/>
  <c r="BL62" i="3" s="1"/>
  <c r="BM55" i="3"/>
  <c r="BD11" i="2"/>
  <c r="BD12" i="2" s="1"/>
  <c r="BM46" i="3"/>
  <c r="BM47" i="3" s="1"/>
  <c r="BM65" i="3" l="1"/>
  <c r="BM66" i="3" s="1"/>
  <c r="BM67" i="3" s="1"/>
  <c r="BD20" i="2"/>
  <c r="BD21" i="2" s="1"/>
  <c r="BD22" i="2" s="1"/>
  <c r="BM56" i="3"/>
  <c r="BM57" i="3" s="1"/>
  <c r="BE7" i="2"/>
  <c r="BD13" i="2"/>
  <c r="BD14" i="2" s="1"/>
  <c r="BM8" i="3" l="1"/>
  <c r="BM9" i="3" s="1"/>
  <c r="BM10" i="3" s="1"/>
  <c r="BD23" i="2"/>
  <c r="BE17" i="2"/>
  <c r="BE8" i="2"/>
  <c r="BE9" i="2" s="1"/>
  <c r="BM18" i="3" l="1"/>
  <c r="BM19" i="3" s="1"/>
  <c r="BM20" i="3" s="1"/>
  <c r="BM11" i="3"/>
  <c r="BM12" i="3" s="1"/>
  <c r="BN5" i="3"/>
  <c r="BD24" i="2"/>
  <c r="BD30" i="2"/>
  <c r="BE18" i="2"/>
  <c r="BE19" i="2" s="1"/>
  <c r="BM28" i="3" l="1"/>
  <c r="BM29" i="3" s="1"/>
  <c r="BM30" i="3" s="1"/>
  <c r="BN6" i="3"/>
  <c r="BN7" i="3" s="1"/>
  <c r="BD31" i="2"/>
  <c r="BD32" i="2" s="1"/>
  <c r="BN15" i="3"/>
  <c r="BM21" i="3"/>
  <c r="BM22" i="3" s="1"/>
  <c r="BM38" i="3" l="1"/>
  <c r="BM39" i="3" s="1"/>
  <c r="BM40" i="3" s="1"/>
  <c r="BM31" i="3"/>
  <c r="BM32" i="3" s="1"/>
  <c r="BN25" i="3"/>
  <c r="BD33" i="2"/>
  <c r="BD34" i="2" s="1"/>
  <c r="BE27" i="2"/>
  <c r="BN16" i="3"/>
  <c r="BN17" i="3" s="1"/>
  <c r="BD40" i="2"/>
  <c r="BM48" i="3" l="1"/>
  <c r="BM49" i="3" s="1"/>
  <c r="BM50" i="3" s="1"/>
  <c r="BM41" i="3"/>
  <c r="BM42" i="3" s="1"/>
  <c r="BN35" i="3"/>
  <c r="BE28" i="2"/>
  <c r="BE29" i="2" s="1"/>
  <c r="BD41" i="2"/>
  <c r="BD42" i="2" s="1"/>
  <c r="BN26" i="3"/>
  <c r="BN27" i="3" s="1"/>
  <c r="BM58" i="3" l="1"/>
  <c r="BD50" i="2"/>
  <c r="BN45" i="3"/>
  <c r="BM51" i="3"/>
  <c r="BM52" i="3" s="1"/>
  <c r="BD43" i="2"/>
  <c r="BD44" i="2" s="1"/>
  <c r="BE37" i="2"/>
  <c r="BN36" i="3"/>
  <c r="BN37" i="3" s="1"/>
  <c r="BM59" i="3" l="1"/>
  <c r="BM60" i="3" s="1"/>
  <c r="BM61" i="3" s="1"/>
  <c r="BM62" i="3" s="1"/>
  <c r="BD51" i="2"/>
  <c r="BD52" i="2" s="1"/>
  <c r="BE38" i="2"/>
  <c r="BE39" i="2" s="1"/>
  <c r="BN46" i="3"/>
  <c r="BN47" i="3" s="1"/>
  <c r="BN55" i="3" l="1"/>
  <c r="BN56" i="3" s="1"/>
  <c r="BN57" i="3" s="1"/>
  <c r="BM68" i="3"/>
  <c r="BM69" i="3" s="1"/>
  <c r="BM70" i="3" s="1"/>
  <c r="BD53" i="2"/>
  <c r="BD54" i="2" s="1"/>
  <c r="BE47" i="2"/>
  <c r="BD60" i="2"/>
  <c r="BN65" i="3" l="1"/>
  <c r="BM71" i="3"/>
  <c r="BM72" i="3" s="1"/>
  <c r="BE48" i="2"/>
  <c r="BE49" i="2" s="1"/>
  <c r="BD61" i="2"/>
  <c r="BD62" i="2" s="1"/>
  <c r="BN66" i="3" l="1"/>
  <c r="BN67" i="3" s="1"/>
  <c r="BN8" i="3"/>
  <c r="BN9" i="3" s="1"/>
  <c r="BN10" i="3" s="1"/>
  <c r="BN11" i="3" s="1"/>
  <c r="BN12" i="3" s="1"/>
  <c r="BE57" i="2"/>
  <c r="BD63" i="2"/>
  <c r="BD64" i="2" s="1"/>
  <c r="BD70" i="2"/>
  <c r="BD71" i="2" s="1"/>
  <c r="BD72" i="2" s="1"/>
  <c r="BN18" i="3" l="1"/>
  <c r="BN19" i="3" s="1"/>
  <c r="BN20" i="3" s="1"/>
  <c r="BN21" i="3" s="1"/>
  <c r="BN22" i="3" s="1"/>
  <c r="BO5" i="3"/>
  <c r="BO6" i="3" s="1"/>
  <c r="BO7" i="3" s="1"/>
  <c r="BD73" i="2"/>
  <c r="BD74" i="2" s="1"/>
  <c r="BE67" i="2"/>
  <c r="BE58" i="2"/>
  <c r="BE59" i="2" s="1"/>
  <c r="BO15" i="3" l="1"/>
  <c r="BO16" i="3" s="1"/>
  <c r="BO17" i="3" s="1"/>
  <c r="BN28" i="3"/>
  <c r="BE10" i="2"/>
  <c r="BE68" i="2"/>
  <c r="BE69" i="2" s="1"/>
  <c r="BN29" i="3" l="1"/>
  <c r="BN30" i="3" s="1"/>
  <c r="BE11" i="2"/>
  <c r="BE12" i="2" s="1"/>
  <c r="BN38" i="3" l="1"/>
  <c r="BN39" i="3" s="1"/>
  <c r="BN40" i="3" s="1"/>
  <c r="BN31" i="3"/>
  <c r="BN32" i="3" s="1"/>
  <c r="BO25" i="3"/>
  <c r="BO26" i="3" s="1"/>
  <c r="BO27" i="3" s="1"/>
  <c r="BE13" i="2"/>
  <c r="BE14" i="2" s="1"/>
  <c r="BF7" i="2"/>
  <c r="BE20" i="2"/>
  <c r="BE21" i="2" s="1"/>
  <c r="BE22" i="2" s="1"/>
  <c r="BN48" i="3" l="1"/>
  <c r="BN49" i="3" s="1"/>
  <c r="BN50" i="3" s="1"/>
  <c r="BN51" i="3" s="1"/>
  <c r="BN52" i="3" s="1"/>
  <c r="BO35" i="3"/>
  <c r="BO36" i="3" s="1"/>
  <c r="BO37" i="3" s="1"/>
  <c r="BN41" i="3"/>
  <c r="BN42" i="3" s="1"/>
  <c r="BF8" i="2"/>
  <c r="BF9" i="2" s="1"/>
  <c r="BE23" i="2"/>
  <c r="BF17" i="2"/>
  <c r="BN58" i="3" l="1"/>
  <c r="BN59" i="3" s="1"/>
  <c r="BN60" i="3" s="1"/>
  <c r="BO55" i="3" s="1"/>
  <c r="BO45" i="3"/>
  <c r="BO46" i="3" s="1"/>
  <c r="BO47" i="3" s="1"/>
  <c r="BE30" i="2"/>
  <c r="BE24" i="2"/>
  <c r="BF18" i="2"/>
  <c r="BF19" i="2" s="1"/>
  <c r="BN68" i="3" l="1"/>
  <c r="BN69" i="3" s="1"/>
  <c r="BN70" i="3" s="1"/>
  <c r="BN71" i="3" s="1"/>
  <c r="BN72" i="3" s="1"/>
  <c r="BN61" i="3"/>
  <c r="BN62" i="3" s="1"/>
  <c r="BE31" i="2"/>
  <c r="BE32" i="2" s="1"/>
  <c r="BO56" i="3"/>
  <c r="BO57" i="3" s="1"/>
  <c r="BO65" i="3" l="1"/>
  <c r="BO66" i="3" s="1"/>
  <c r="BO67" i="3" s="1"/>
  <c r="BE40" i="2"/>
  <c r="BE41" i="2" s="1"/>
  <c r="BE42" i="2" s="1"/>
  <c r="BE33" i="2"/>
  <c r="BE34" i="2" s="1"/>
  <c r="BF27" i="2"/>
  <c r="BO8" i="3" l="1"/>
  <c r="BO9" i="3" s="1"/>
  <c r="BO10" i="3" s="1"/>
  <c r="BO11" i="3" s="1"/>
  <c r="BO12" i="3" s="1"/>
  <c r="BE50" i="2"/>
  <c r="BF28" i="2"/>
  <c r="BF29" i="2" s="1"/>
  <c r="BE43" i="2"/>
  <c r="BE44" i="2" s="1"/>
  <c r="BF37" i="2"/>
  <c r="BP5" i="3" l="1"/>
  <c r="BP6" i="3" s="1"/>
  <c r="BP7" i="3" s="1"/>
  <c r="BO18" i="3"/>
  <c r="BO19" i="3" s="1"/>
  <c r="BO20" i="3" s="1"/>
  <c r="BF38" i="2"/>
  <c r="BF39" i="2" s="1"/>
  <c r="BE51" i="2"/>
  <c r="BE52" i="2" s="1"/>
  <c r="BE60" i="2" l="1"/>
  <c r="BE61" i="2" s="1"/>
  <c r="BE62" i="2" s="1"/>
  <c r="BE53" i="2"/>
  <c r="BE54" i="2" s="1"/>
  <c r="BF47" i="2"/>
  <c r="BO28" i="3"/>
  <c r="BO21" i="3"/>
  <c r="BO22" i="3" s="1"/>
  <c r="BP15" i="3"/>
  <c r="BE70" i="2" l="1"/>
  <c r="BE71" i="2" s="1"/>
  <c r="BE72" i="2" s="1"/>
  <c r="BP16" i="3"/>
  <c r="BP17" i="3" s="1"/>
  <c r="BO29" i="3"/>
  <c r="BO30" i="3" s="1"/>
  <c r="BF48" i="2"/>
  <c r="BF49" i="2" s="1"/>
  <c r="BF57" i="2"/>
  <c r="BE63" i="2"/>
  <c r="BE64" i="2" s="1"/>
  <c r="BF58" i="2" l="1"/>
  <c r="BF59" i="2" s="1"/>
  <c r="BP25" i="3"/>
  <c r="BO31" i="3"/>
  <c r="BO32" i="3" s="1"/>
  <c r="BO38" i="3"/>
  <c r="BE73" i="2"/>
  <c r="BE74" i="2" s="1"/>
  <c r="BF67" i="2"/>
  <c r="BF68" i="2" l="1"/>
  <c r="BF69" i="2" s="1"/>
  <c r="BF10" i="2"/>
  <c r="BO39" i="3"/>
  <c r="BO40" i="3" s="1"/>
  <c r="BP26" i="3"/>
  <c r="BP27" i="3" s="1"/>
  <c r="BO48" i="3" l="1"/>
  <c r="BO49" i="3" s="1"/>
  <c r="BO50" i="3" s="1"/>
  <c r="BF11" i="2"/>
  <c r="BF12" i="2" s="1"/>
  <c r="BO41" i="3"/>
  <c r="BO42" i="3" s="1"/>
  <c r="BP35" i="3"/>
  <c r="BF20" i="2" l="1"/>
  <c r="BF21" i="2" s="1"/>
  <c r="BF22" i="2" s="1"/>
  <c r="BF23" i="2" s="1"/>
  <c r="BP45" i="3"/>
  <c r="BO51" i="3"/>
  <c r="BO52" i="3" s="1"/>
  <c r="BF13" i="2"/>
  <c r="BF14" i="2" s="1"/>
  <c r="BG7" i="2"/>
  <c r="BP36" i="3"/>
  <c r="BP37" i="3" s="1"/>
  <c r="BO58" i="3"/>
  <c r="BG17" i="2" l="1"/>
  <c r="BG18" i="2" s="1"/>
  <c r="BG19" i="2" s="1"/>
  <c r="BF30" i="2"/>
  <c r="BF24" i="2"/>
  <c r="BG8" i="2"/>
  <c r="BG9" i="2" s="1"/>
  <c r="BO59" i="3"/>
  <c r="BO60" i="3" s="1"/>
  <c r="BP46" i="3"/>
  <c r="BP47" i="3" s="1"/>
  <c r="BO68" i="3" l="1"/>
  <c r="BO69" i="3" s="1"/>
  <c r="BO70" i="3" s="1"/>
  <c r="BO71" i="3" s="1"/>
  <c r="BO72" i="3" s="1"/>
  <c r="BO61" i="3"/>
  <c r="BO62" i="3" s="1"/>
  <c r="BP55" i="3"/>
  <c r="BF31" i="2"/>
  <c r="BF32" i="2" s="1"/>
  <c r="BP65" i="3" l="1"/>
  <c r="BP8" i="3" s="1"/>
  <c r="BF33" i="2"/>
  <c r="BF34" i="2" s="1"/>
  <c r="BG27" i="2"/>
  <c r="BP56" i="3"/>
  <c r="BP57" i="3" s="1"/>
  <c r="BF40" i="2"/>
  <c r="BP66" i="3" l="1"/>
  <c r="BP67" i="3" s="1"/>
  <c r="BF41" i="2"/>
  <c r="BF42" i="2" s="1"/>
  <c r="BP9" i="3"/>
  <c r="BP10" i="3" s="1"/>
  <c r="BG28" i="2"/>
  <c r="BG29" i="2" s="1"/>
  <c r="BP18" i="3" l="1"/>
  <c r="BP19" i="3" s="1"/>
  <c r="BP20" i="3" s="1"/>
  <c r="BF43" i="2"/>
  <c r="BF44" i="2" s="1"/>
  <c r="BG37" i="2"/>
  <c r="BF50" i="2"/>
  <c r="BP11" i="3"/>
  <c r="BP12" i="3" s="1"/>
  <c r="BQ5" i="3"/>
  <c r="BP28" i="3" l="1"/>
  <c r="BP29" i="3" s="1"/>
  <c r="BP21" i="3"/>
  <c r="BP22" i="3" s="1"/>
  <c r="BQ15" i="3"/>
  <c r="BG38" i="2"/>
  <c r="BG39" i="2" s="1"/>
  <c r="BF51" i="2"/>
  <c r="BF52" i="2" s="1"/>
  <c r="BQ6" i="3"/>
  <c r="BQ7" i="3" s="1"/>
  <c r="BP30" i="3" l="1"/>
  <c r="BP31" i="3" s="1"/>
  <c r="BP32" i="3" s="1"/>
  <c r="BP38" i="3"/>
  <c r="BP39" i="3" s="1"/>
  <c r="BP40" i="3" s="1"/>
  <c r="BF53" i="2"/>
  <c r="BF54" i="2" s="1"/>
  <c r="BG47" i="2"/>
  <c r="BQ16" i="3"/>
  <c r="BQ17" i="3" s="1"/>
  <c r="BF60" i="2"/>
  <c r="BQ25" i="3" l="1"/>
  <c r="BQ26" i="3" s="1"/>
  <c r="BQ27" i="3" s="1"/>
  <c r="BP48" i="3"/>
  <c r="BP49" i="3" s="1"/>
  <c r="BP50" i="3" s="1"/>
  <c r="BQ35" i="3"/>
  <c r="BP41" i="3"/>
  <c r="BP42" i="3" s="1"/>
  <c r="BG48" i="2"/>
  <c r="BG49" i="2" s="1"/>
  <c r="BF61" i="2"/>
  <c r="BF62" i="2" s="1"/>
  <c r="BF70" i="2" l="1"/>
  <c r="BF71" i="2" s="1"/>
  <c r="BF72" i="2" s="1"/>
  <c r="BF73" i="2" s="1"/>
  <c r="BF74" i="2" s="1"/>
  <c r="BQ36" i="3"/>
  <c r="BQ37" i="3" s="1"/>
  <c r="BP51" i="3"/>
  <c r="BP52" i="3" s="1"/>
  <c r="BQ45" i="3"/>
  <c r="BF63" i="2"/>
  <c r="BF64" i="2" s="1"/>
  <c r="BG57" i="2"/>
  <c r="BP58" i="3"/>
  <c r="BG67" i="2" l="1"/>
  <c r="BG68" i="2" s="1"/>
  <c r="BG69" i="2" s="1"/>
  <c r="BQ46" i="3"/>
  <c r="BQ47" i="3" s="1"/>
  <c r="BP59" i="3"/>
  <c r="BP60" i="3" s="1"/>
  <c r="BG58" i="2"/>
  <c r="BG59" i="2" s="1"/>
  <c r="BG10" i="2" l="1"/>
  <c r="BG11" i="2" s="1"/>
  <c r="BG12" i="2" s="1"/>
  <c r="BP61" i="3"/>
  <c r="BP62" i="3" s="1"/>
  <c r="BQ55" i="3"/>
  <c r="BP68" i="3"/>
  <c r="BP69" i="3" s="1"/>
  <c r="BP70" i="3" s="1"/>
  <c r="BG20" i="2" l="1"/>
  <c r="BG21" i="2" s="1"/>
  <c r="BG22" i="2" s="1"/>
  <c r="BG23" i="2" s="1"/>
  <c r="BG13" i="2"/>
  <c r="BG14" i="2" s="1"/>
  <c r="BH7" i="2"/>
  <c r="BP71" i="3"/>
  <c r="BP72" i="3" s="1"/>
  <c r="BQ65" i="3"/>
  <c r="BQ56" i="3"/>
  <c r="BQ57" i="3" s="1"/>
  <c r="BH17" i="2" l="1"/>
  <c r="BH18" i="2" s="1"/>
  <c r="BH19" i="2" s="1"/>
  <c r="BH8" i="2"/>
  <c r="BH9" i="2" s="1"/>
  <c r="BQ8" i="3"/>
  <c r="BQ66" i="3"/>
  <c r="BQ67" i="3" s="1"/>
  <c r="BG24" i="2"/>
  <c r="BG30" i="2"/>
  <c r="BG31" i="2" l="1"/>
  <c r="BG32" i="2" s="1"/>
  <c r="BQ9" i="3"/>
  <c r="BQ10" i="3" s="1"/>
  <c r="BQ18" i="3" l="1"/>
  <c r="BQ19" i="3" s="1"/>
  <c r="BQ20" i="3" s="1"/>
  <c r="BG33" i="2"/>
  <c r="BG34" i="2" s="1"/>
  <c r="BH27" i="2"/>
  <c r="BR5" i="3"/>
  <c r="BQ11" i="3"/>
  <c r="BQ12" i="3" s="1"/>
  <c r="BG40" i="2"/>
  <c r="BQ28" i="3" l="1"/>
  <c r="BQ29" i="3" s="1"/>
  <c r="BQ30" i="3" s="1"/>
  <c r="BH28" i="2"/>
  <c r="BH29" i="2" s="1"/>
  <c r="BG41" i="2"/>
  <c r="BG42" i="2" s="1"/>
  <c r="BR6" i="3"/>
  <c r="BR7" i="3" s="1"/>
  <c r="BR15" i="3"/>
  <c r="BQ21" i="3"/>
  <c r="BQ22" i="3" s="1"/>
  <c r="BQ38" i="3" l="1"/>
  <c r="BQ39" i="3" s="1"/>
  <c r="BG43" i="2"/>
  <c r="BG44" i="2" s="1"/>
  <c r="BH37" i="2"/>
  <c r="BG50" i="2"/>
  <c r="BR16" i="3"/>
  <c r="BR17" i="3" s="1"/>
  <c r="BR25" i="3"/>
  <c r="BQ31" i="3"/>
  <c r="BQ32" i="3" s="1"/>
  <c r="BQ40" i="3" l="1"/>
  <c r="BQ41" i="3" s="1"/>
  <c r="BQ42" i="3" s="1"/>
  <c r="BQ48" i="3"/>
  <c r="BQ49" i="3" s="1"/>
  <c r="BQ50" i="3" s="1"/>
  <c r="BG51" i="2"/>
  <c r="BG52" i="2" s="1"/>
  <c r="BR26" i="3"/>
  <c r="BR27" i="3" s="1"/>
  <c r="BH38" i="2"/>
  <c r="BH39" i="2" s="1"/>
  <c r="BR35" i="3" l="1"/>
  <c r="BR36" i="3" s="1"/>
  <c r="BR37" i="3" s="1"/>
  <c r="BQ51" i="3"/>
  <c r="BQ52" i="3" s="1"/>
  <c r="BR45" i="3"/>
  <c r="BH47" i="2"/>
  <c r="BG53" i="2"/>
  <c r="BG54" i="2" s="1"/>
  <c r="BG60" i="2"/>
  <c r="BQ58" i="3"/>
  <c r="BQ59" i="3" l="1"/>
  <c r="BQ60" i="3" s="1"/>
  <c r="BH48" i="2"/>
  <c r="BH49" i="2" s="1"/>
  <c r="BR46" i="3"/>
  <c r="BR47" i="3" s="1"/>
  <c r="BG61" i="2"/>
  <c r="BG62" i="2" s="1"/>
  <c r="BG63" i="2" l="1"/>
  <c r="BG64" i="2" s="1"/>
  <c r="BH57" i="2"/>
  <c r="BQ61" i="3"/>
  <c r="BQ62" i="3" s="1"/>
  <c r="BR55" i="3"/>
  <c r="BG70" i="2"/>
  <c r="BG71" i="2" s="1"/>
  <c r="BG72" i="2" s="1"/>
  <c r="BQ68" i="3"/>
  <c r="BQ69" i="3" s="1"/>
  <c r="BQ70" i="3" s="1"/>
  <c r="BQ71" i="3" l="1"/>
  <c r="BQ72" i="3" s="1"/>
  <c r="BR65" i="3"/>
  <c r="BG73" i="2"/>
  <c r="BG74" i="2" s="1"/>
  <c r="BH67" i="2"/>
  <c r="BR56" i="3"/>
  <c r="BR57" i="3" s="1"/>
  <c r="BH58" i="2"/>
  <c r="BH59" i="2" s="1"/>
  <c r="BH68" i="2" l="1"/>
  <c r="BH69" i="2" s="1"/>
  <c r="BH10" i="2"/>
  <c r="BR66" i="3"/>
  <c r="BR67" i="3" s="1"/>
  <c r="BR8" i="3"/>
  <c r="BH11" i="2" l="1"/>
  <c r="BH12" i="2" s="1"/>
  <c r="BR9" i="3"/>
  <c r="BR10" i="3" s="1"/>
  <c r="BH20" i="2" l="1"/>
  <c r="BH21" i="2" s="1"/>
  <c r="BH22" i="2" s="1"/>
  <c r="BH23" i="2" s="1"/>
  <c r="BI7" i="2"/>
  <c r="BH13" i="2"/>
  <c r="BH14" i="2" s="1"/>
  <c r="BS5" i="3"/>
  <c r="BR11" i="3"/>
  <c r="BR12" i="3" s="1"/>
  <c r="BR18" i="3"/>
  <c r="BI17" i="2" l="1"/>
  <c r="BI18" i="2" s="1"/>
  <c r="BI19" i="2" s="1"/>
  <c r="BR19" i="3"/>
  <c r="BR20" i="3" s="1"/>
  <c r="BI8" i="2"/>
  <c r="BI9" i="2" s="1"/>
  <c r="BS6" i="3"/>
  <c r="BS7" i="3" s="1"/>
  <c r="BH30" i="2"/>
  <c r="BH24" i="2"/>
  <c r="BR28" i="3" l="1"/>
  <c r="BR29" i="3" s="1"/>
  <c r="BR30" i="3" s="1"/>
  <c r="BH31" i="2"/>
  <c r="BH32" i="2" s="1"/>
  <c r="BS15" i="3"/>
  <c r="BR21" i="3"/>
  <c r="BR22" i="3" s="1"/>
  <c r="BH40" i="2" l="1"/>
  <c r="BS16" i="3"/>
  <c r="BS17" i="3" s="1"/>
  <c r="BR31" i="3"/>
  <c r="BR32" i="3" s="1"/>
  <c r="BS25" i="3"/>
  <c r="BI27" i="2"/>
  <c r="BH33" i="2"/>
  <c r="BH34" i="2" s="1"/>
  <c r="BR38" i="3"/>
  <c r="BR39" i="3" l="1"/>
  <c r="BR40" i="3" s="1"/>
  <c r="BI28" i="2"/>
  <c r="BI29" i="2" s="1"/>
  <c r="BS26" i="3"/>
  <c r="BS27" i="3" s="1"/>
  <c r="BH41" i="2"/>
  <c r="BH42" i="2" s="1"/>
  <c r="BR41" i="3" l="1"/>
  <c r="BR42" i="3" s="1"/>
  <c r="BS35" i="3"/>
  <c r="BH43" i="2"/>
  <c r="BH44" i="2" s="1"/>
  <c r="BI37" i="2"/>
  <c r="BH50" i="2"/>
  <c r="BR48" i="3"/>
  <c r="BI38" i="2" l="1"/>
  <c r="BI39" i="2" s="1"/>
  <c r="BR49" i="3"/>
  <c r="BR50" i="3" s="1"/>
  <c r="BH51" i="2"/>
  <c r="BH52" i="2" s="1"/>
  <c r="BS36" i="3"/>
  <c r="BS37" i="3" s="1"/>
  <c r="BR58" i="3" l="1"/>
  <c r="BR59" i="3" s="1"/>
  <c r="BR60" i="3" s="1"/>
  <c r="BR51" i="3"/>
  <c r="BR52" i="3" s="1"/>
  <c r="BS45" i="3"/>
  <c r="BH53" i="2"/>
  <c r="BH54" i="2" s="1"/>
  <c r="BI47" i="2"/>
  <c r="BH60" i="2"/>
  <c r="BR68" i="3" l="1"/>
  <c r="BR69" i="3" s="1"/>
  <c r="BR70" i="3" s="1"/>
  <c r="BR71" i="3" s="1"/>
  <c r="BR72" i="3" s="1"/>
  <c r="BI48" i="2"/>
  <c r="BI49" i="2" s="1"/>
  <c r="BH61" i="2"/>
  <c r="BH62" i="2" s="1"/>
  <c r="BR61" i="3"/>
  <c r="BR62" i="3" s="1"/>
  <c r="BS55" i="3"/>
  <c r="BS46" i="3"/>
  <c r="BS47" i="3" s="1"/>
  <c r="BS65" i="3" l="1"/>
  <c r="BS8" i="3" s="1"/>
  <c r="BH70" i="2"/>
  <c r="BH71" i="2" s="1"/>
  <c r="BH72" i="2" s="1"/>
  <c r="BS56" i="3"/>
  <c r="BS57" i="3" s="1"/>
  <c r="BH63" i="2"/>
  <c r="BH64" i="2" s="1"/>
  <c r="BI57" i="2"/>
  <c r="BS66" i="3" l="1"/>
  <c r="BS67" i="3" s="1"/>
  <c r="BH73" i="2"/>
  <c r="BH74" i="2" s="1"/>
  <c r="BI67" i="2"/>
  <c r="BS9" i="3"/>
  <c r="BS10" i="3" s="1"/>
  <c r="BI58" i="2"/>
  <c r="BI59" i="2" s="1"/>
  <c r="BS18" i="3" l="1"/>
  <c r="BS11" i="3"/>
  <c r="BS12" i="3" s="1"/>
  <c r="BT5" i="3"/>
  <c r="BI10" i="2"/>
  <c r="BI68" i="2"/>
  <c r="BI69" i="2" s="1"/>
  <c r="BS19" i="3" l="1"/>
  <c r="BS20" i="3" s="1"/>
  <c r="BI11" i="2"/>
  <c r="BI12" i="2" s="1"/>
  <c r="BT6" i="3"/>
  <c r="BT7" i="3" s="1"/>
  <c r="BS28" i="3" l="1"/>
  <c r="BS29" i="3" s="1"/>
  <c r="BS30" i="3" s="1"/>
  <c r="BI20" i="2"/>
  <c r="BI21" i="2" s="1"/>
  <c r="BI22" i="2" s="1"/>
  <c r="BI23" i="2" s="1"/>
  <c r="BI13" i="2"/>
  <c r="BI14" i="2" s="1"/>
  <c r="BJ7" i="2"/>
  <c r="BS21" i="3"/>
  <c r="BS22" i="3" s="1"/>
  <c r="BT15" i="3"/>
  <c r="BJ17" i="2" l="1"/>
  <c r="BJ18" i="2" s="1"/>
  <c r="BJ19" i="2" s="1"/>
  <c r="BS38" i="3"/>
  <c r="BT25" i="3"/>
  <c r="BS31" i="3"/>
  <c r="BS32" i="3" s="1"/>
  <c r="BI24" i="2"/>
  <c r="BI30" i="2"/>
  <c r="BT16" i="3"/>
  <c r="BT17" i="3" s="1"/>
  <c r="BJ8" i="2"/>
  <c r="BJ9" i="2" s="1"/>
  <c r="BT26" i="3" l="1"/>
  <c r="BT27" i="3" s="1"/>
  <c r="BI31" i="2"/>
  <c r="BI32" i="2" s="1"/>
  <c r="BS39" i="3"/>
  <c r="BS40" i="3" s="1"/>
  <c r="BS48" i="3" l="1"/>
  <c r="BS49" i="3" s="1"/>
  <c r="BS50" i="3" s="1"/>
  <c r="BI33" i="2"/>
  <c r="BI34" i="2" s="1"/>
  <c r="BJ27" i="2"/>
  <c r="BI40" i="2"/>
  <c r="BT35" i="3"/>
  <c r="BS41" i="3"/>
  <c r="BS42" i="3" s="1"/>
  <c r="BS58" i="3" l="1"/>
  <c r="BS59" i="3" s="1"/>
  <c r="BS60" i="3" s="1"/>
  <c r="BS51" i="3"/>
  <c r="BS52" i="3" s="1"/>
  <c r="BT45" i="3"/>
  <c r="BI41" i="2"/>
  <c r="BI42" i="2" s="1"/>
  <c r="BT36" i="3"/>
  <c r="BT37" i="3" s="1"/>
  <c r="BJ28" i="2"/>
  <c r="BJ29" i="2" s="1"/>
  <c r="BS68" i="3" l="1"/>
  <c r="BS69" i="3" s="1"/>
  <c r="BS70" i="3" s="1"/>
  <c r="BT65" i="3" s="1"/>
  <c r="BI50" i="2"/>
  <c r="BS61" i="3"/>
  <c r="BS62" i="3" s="1"/>
  <c r="BT55" i="3"/>
  <c r="BI43" i="2"/>
  <c r="BI44" i="2" s="1"/>
  <c r="BJ37" i="2"/>
  <c r="BT46" i="3"/>
  <c r="BT47" i="3" s="1"/>
  <c r="BS71" i="3" l="1"/>
  <c r="BS72" i="3" s="1"/>
  <c r="BI51" i="2"/>
  <c r="BI52" i="2" s="1"/>
  <c r="BI53" i="2" s="1"/>
  <c r="BI54" i="2" s="1"/>
  <c r="BT8" i="3"/>
  <c r="BT66" i="3"/>
  <c r="BT67" i="3" s="1"/>
  <c r="BT56" i="3"/>
  <c r="BT57" i="3" s="1"/>
  <c r="BJ38" i="2"/>
  <c r="BJ39" i="2" s="1"/>
  <c r="BJ47" i="2" l="1"/>
  <c r="BJ48" i="2" s="1"/>
  <c r="BJ49" i="2" s="1"/>
  <c r="BI60" i="2"/>
  <c r="BT9" i="3"/>
  <c r="BT10" i="3" s="1"/>
  <c r="BT18" i="3" l="1"/>
  <c r="BT19" i="3" s="1"/>
  <c r="BT20" i="3" s="1"/>
  <c r="BI61" i="2"/>
  <c r="BI62" i="2" s="1"/>
  <c r="BU5" i="3"/>
  <c r="BT11" i="3"/>
  <c r="BT12" i="3" s="1"/>
  <c r="BI63" i="2" l="1"/>
  <c r="BI64" i="2" s="1"/>
  <c r="BJ57" i="2"/>
  <c r="BJ58" i="2" s="1"/>
  <c r="BJ59" i="2" s="1"/>
  <c r="BT28" i="3"/>
  <c r="BT29" i="3" s="1"/>
  <c r="BT30" i="3" s="1"/>
  <c r="BI70" i="2"/>
  <c r="BI71" i="2" s="1"/>
  <c r="BI72" i="2" s="1"/>
  <c r="BU6" i="3"/>
  <c r="BU7" i="3" s="1"/>
  <c r="BT21" i="3"/>
  <c r="BT22" i="3" s="1"/>
  <c r="BU15" i="3"/>
  <c r="BT38" i="3" l="1"/>
  <c r="BT39" i="3" s="1"/>
  <c r="BI73" i="2"/>
  <c r="BI74" i="2" s="1"/>
  <c r="BJ67" i="2"/>
  <c r="BT31" i="3"/>
  <c r="BT32" i="3" s="1"/>
  <c r="BU25" i="3"/>
  <c r="BU16" i="3"/>
  <c r="BU17" i="3" s="1"/>
  <c r="BT40" i="3" l="1"/>
  <c r="BU35" i="3" s="1"/>
  <c r="BT48" i="3"/>
  <c r="BT49" i="3" s="1"/>
  <c r="BT50" i="3" s="1"/>
  <c r="BJ68" i="2"/>
  <c r="BJ69" i="2" s="1"/>
  <c r="BJ10" i="2"/>
  <c r="BU26" i="3"/>
  <c r="BU27" i="3" s="1"/>
  <c r="BT41" i="3" l="1"/>
  <c r="BT42" i="3" s="1"/>
  <c r="BJ11" i="2"/>
  <c r="BJ12" i="2" s="1"/>
  <c r="BT58" i="3"/>
  <c r="BT59" i="3" s="1"/>
  <c r="BT60" i="3" s="1"/>
  <c r="BU36" i="3"/>
  <c r="BU37" i="3" s="1"/>
  <c r="BT51" i="3"/>
  <c r="BT52" i="3" s="1"/>
  <c r="BU45" i="3"/>
  <c r="BJ20" i="2" l="1"/>
  <c r="BJ21" i="2" s="1"/>
  <c r="BJ22" i="2" s="1"/>
  <c r="BJ23" i="2" s="1"/>
  <c r="BJ13" i="2"/>
  <c r="BJ14" i="2" s="1"/>
  <c r="BK7" i="2"/>
  <c r="BT61" i="3"/>
  <c r="BT62" i="3" s="1"/>
  <c r="BU55" i="3"/>
  <c r="BU46" i="3"/>
  <c r="BU47" i="3" s="1"/>
  <c r="BT68" i="3"/>
  <c r="BT69" i="3" s="1"/>
  <c r="BT70" i="3" s="1"/>
  <c r="BK17" i="2" l="1"/>
  <c r="BK18" i="2" s="1"/>
  <c r="BK19" i="2" s="1"/>
  <c r="BK8" i="2"/>
  <c r="BK9" i="2" s="1"/>
  <c r="BJ30" i="2"/>
  <c r="BJ24" i="2"/>
  <c r="BT71" i="3"/>
  <c r="BT72" i="3" s="1"/>
  <c r="BU65" i="3"/>
  <c r="BU56" i="3"/>
  <c r="BU57" i="3" s="1"/>
  <c r="BJ31" i="2" l="1"/>
  <c r="BJ32" i="2" s="1"/>
  <c r="BU8" i="3"/>
  <c r="BU66" i="3"/>
  <c r="BU67" i="3" s="1"/>
  <c r="BJ33" i="2" l="1"/>
  <c r="BJ34" i="2" s="1"/>
  <c r="BK27" i="2"/>
  <c r="BJ40" i="2"/>
  <c r="BU9" i="3"/>
  <c r="BU10" i="3" s="1"/>
  <c r="BU18" i="3" l="1"/>
  <c r="BU19" i="3" s="1"/>
  <c r="BU20" i="3" s="1"/>
  <c r="BJ41" i="2"/>
  <c r="BJ42" i="2" s="1"/>
  <c r="BK28" i="2"/>
  <c r="BK29" i="2" s="1"/>
  <c r="BU11" i="3"/>
  <c r="BU12" i="3" s="1"/>
  <c r="BV5" i="3"/>
  <c r="BU28" i="3" l="1"/>
  <c r="BU29" i="3" s="1"/>
  <c r="BU30" i="3" s="1"/>
  <c r="BK37" i="2"/>
  <c r="BK38" i="2" s="1"/>
  <c r="BK39" i="2" s="1"/>
  <c r="BJ43" i="2"/>
  <c r="BJ44" i="2" s="1"/>
  <c r="BJ50" i="2"/>
  <c r="BV6" i="3"/>
  <c r="BV7" i="3" s="1"/>
  <c r="BV15" i="3"/>
  <c r="BU21" i="3"/>
  <c r="BU22" i="3" s="1"/>
  <c r="BJ51" i="2" l="1"/>
  <c r="BJ52" i="2" s="1"/>
  <c r="BU31" i="3"/>
  <c r="BU32" i="3" s="1"/>
  <c r="BV25" i="3"/>
  <c r="BV16" i="3"/>
  <c r="BV17" i="3" s="1"/>
  <c r="BU38" i="3"/>
  <c r="BK47" i="2" l="1"/>
  <c r="BJ53" i="2"/>
  <c r="BJ54" i="2" s="1"/>
  <c r="BJ60" i="2"/>
  <c r="BV26" i="3"/>
  <c r="BV27" i="3" s="1"/>
  <c r="BU39" i="3"/>
  <c r="BU40" i="3" s="1"/>
  <c r="BU48" i="3" l="1"/>
  <c r="BU49" i="3" s="1"/>
  <c r="BU50" i="3" s="1"/>
  <c r="BJ61" i="2"/>
  <c r="BJ62" i="2" s="1"/>
  <c r="BK48" i="2"/>
  <c r="BK49" i="2" s="1"/>
  <c r="BV35" i="3"/>
  <c r="BU41" i="3"/>
  <c r="BU42" i="3" s="1"/>
  <c r="BJ70" i="2" l="1"/>
  <c r="BJ71" i="2" s="1"/>
  <c r="BJ72" i="2" s="1"/>
  <c r="BJ73" i="2" s="1"/>
  <c r="BJ74" i="2" s="1"/>
  <c r="BU58" i="3"/>
  <c r="BU59" i="3" s="1"/>
  <c r="BU60" i="3" s="1"/>
  <c r="BK57" i="2"/>
  <c r="BK58" i="2" s="1"/>
  <c r="BK59" i="2" s="1"/>
  <c r="BJ63" i="2"/>
  <c r="BJ64" i="2" s="1"/>
  <c r="BV36" i="3"/>
  <c r="BV37" i="3" s="1"/>
  <c r="BU51" i="3"/>
  <c r="BU52" i="3" s="1"/>
  <c r="BV45" i="3"/>
  <c r="BK67" i="2" l="1"/>
  <c r="BK10" i="2" s="1"/>
  <c r="BU68" i="3"/>
  <c r="BU69" i="3" s="1"/>
  <c r="BU70" i="3" s="1"/>
  <c r="BU71" i="3" s="1"/>
  <c r="BU72" i="3" s="1"/>
  <c r="BV46" i="3"/>
  <c r="BV47" i="3" s="1"/>
  <c r="BV55" i="3"/>
  <c r="BU61" i="3"/>
  <c r="BU62" i="3" s="1"/>
  <c r="BK68" i="2" l="1"/>
  <c r="BK69" i="2" s="1"/>
  <c r="BV65" i="3"/>
  <c r="BV66" i="3" s="1"/>
  <c r="BV67" i="3" s="1"/>
  <c r="BK11" i="2"/>
  <c r="BK12" i="2" s="1"/>
  <c r="BV56" i="3"/>
  <c r="BV57" i="3" s="1"/>
  <c r="BV8" i="3" l="1"/>
  <c r="BV9" i="3" s="1"/>
  <c r="BV10" i="3" s="1"/>
  <c r="BK20" i="2"/>
  <c r="BK21" i="2" s="1"/>
  <c r="BK22" i="2" s="1"/>
  <c r="BL7" i="2"/>
  <c r="BK13" i="2"/>
  <c r="BK14" i="2" s="1"/>
  <c r="BV18" i="3" l="1"/>
  <c r="BV19" i="3" s="1"/>
  <c r="BV20" i="3" s="1"/>
  <c r="BL8" i="2"/>
  <c r="BL9" i="2" s="1"/>
  <c r="BL17" i="2"/>
  <c r="BK23" i="2"/>
  <c r="BW5" i="3"/>
  <c r="BV11" i="3"/>
  <c r="BV12" i="3" s="1"/>
  <c r="BK30" i="2" l="1"/>
  <c r="BK24" i="2"/>
  <c r="BL18" i="2"/>
  <c r="BL19" i="2" s="1"/>
  <c r="BV28" i="3"/>
  <c r="BV29" i="3" s="1"/>
  <c r="BV30" i="3" s="1"/>
  <c r="BW6" i="3"/>
  <c r="BW7" i="3" s="1"/>
  <c r="BW15" i="3"/>
  <c r="BV21" i="3"/>
  <c r="BV22" i="3" s="1"/>
  <c r="BV38" i="3" l="1"/>
  <c r="BV39" i="3" s="1"/>
  <c r="BV40" i="3" s="1"/>
  <c r="BK31" i="2"/>
  <c r="BK32" i="2" s="1"/>
  <c r="BW16" i="3"/>
  <c r="BW17" i="3" s="1"/>
  <c r="BV31" i="3"/>
  <c r="BV32" i="3" s="1"/>
  <c r="BW25" i="3"/>
  <c r="BK40" i="2" l="1"/>
  <c r="BV48" i="3"/>
  <c r="BV49" i="3" s="1"/>
  <c r="BV50" i="3" s="1"/>
  <c r="BL27" i="2"/>
  <c r="BK33" i="2"/>
  <c r="BK34" i="2" s="1"/>
  <c r="BV41" i="3"/>
  <c r="BV42" i="3" s="1"/>
  <c r="BW35" i="3"/>
  <c r="BW26" i="3"/>
  <c r="BW27" i="3" s="1"/>
  <c r="BL28" i="2" l="1"/>
  <c r="BL29" i="2" s="1"/>
  <c r="BV58" i="3"/>
  <c r="BV59" i="3" s="1"/>
  <c r="BV60" i="3" s="1"/>
  <c r="BK41" i="2"/>
  <c r="BK42" i="2" s="1"/>
  <c r="BV51" i="3"/>
  <c r="BV52" i="3" s="1"/>
  <c r="BW45" i="3"/>
  <c r="BW36" i="3"/>
  <c r="BW37" i="3" s="1"/>
  <c r="BL37" i="2" l="1"/>
  <c r="BK43" i="2"/>
  <c r="BK44" i="2" s="1"/>
  <c r="BV68" i="3"/>
  <c r="BV69" i="3" s="1"/>
  <c r="BV70" i="3" s="1"/>
  <c r="BV71" i="3" s="1"/>
  <c r="BV72" i="3" s="1"/>
  <c r="BK50" i="2"/>
  <c r="BW46" i="3"/>
  <c r="BW47" i="3" s="1"/>
  <c r="BW55" i="3"/>
  <c r="BV61" i="3"/>
  <c r="BV62" i="3" s="1"/>
  <c r="BW65" i="3" l="1"/>
  <c r="BW8" i="3" s="1"/>
  <c r="BK51" i="2"/>
  <c r="BK52" i="2" s="1"/>
  <c r="BL38" i="2"/>
  <c r="BL39" i="2" s="1"/>
  <c r="BW56" i="3"/>
  <c r="BW57" i="3" s="1"/>
  <c r="BW66" i="3" l="1"/>
  <c r="BW67" i="3" s="1"/>
  <c r="BK53" i="2"/>
  <c r="BK54" i="2" s="1"/>
  <c r="BL47" i="2"/>
  <c r="BL48" i="2" s="1"/>
  <c r="BL49" i="2" s="1"/>
  <c r="BK60" i="2"/>
  <c r="BW9" i="3"/>
  <c r="BW10" i="3" s="1"/>
  <c r="BK61" i="2" l="1"/>
  <c r="BK62" i="2" s="1"/>
  <c r="BW18" i="3"/>
  <c r="BW19" i="3" s="1"/>
  <c r="BW11" i="3"/>
  <c r="BW12" i="3" s="1"/>
  <c r="BX5" i="3"/>
  <c r="BK70" i="2" l="1"/>
  <c r="BK71" i="2" s="1"/>
  <c r="BK72" i="2" s="1"/>
  <c r="BL67" i="2" s="1"/>
  <c r="BW20" i="3"/>
  <c r="BX15" i="3" s="1"/>
  <c r="BW28" i="3"/>
  <c r="BW29" i="3" s="1"/>
  <c r="BW30" i="3" s="1"/>
  <c r="BL57" i="2"/>
  <c r="BK63" i="2"/>
  <c r="BK64" i="2" s="1"/>
  <c r="BX6" i="3"/>
  <c r="BX7" i="3" s="1"/>
  <c r="BW21" i="3" l="1"/>
  <c r="BW22" i="3" s="1"/>
  <c r="BK73" i="2"/>
  <c r="BK74" i="2" s="1"/>
  <c r="BW38" i="3"/>
  <c r="BW39" i="3" s="1"/>
  <c r="BW40" i="3" s="1"/>
  <c r="BL68" i="2"/>
  <c r="BL69" i="2" s="1"/>
  <c r="BL10" i="2"/>
  <c r="BL58" i="2"/>
  <c r="BL59" i="2" s="1"/>
  <c r="BW31" i="3"/>
  <c r="BW32" i="3" s="1"/>
  <c r="BX25" i="3"/>
  <c r="BX16" i="3"/>
  <c r="BX17" i="3" s="1"/>
  <c r="BL11" i="2" l="1"/>
  <c r="BL12" i="2" s="1"/>
  <c r="BW48" i="3"/>
  <c r="BW49" i="3" s="1"/>
  <c r="BW50" i="3" s="1"/>
  <c r="BW41" i="3"/>
  <c r="BW42" i="3" s="1"/>
  <c r="BX35" i="3"/>
  <c r="BX26" i="3"/>
  <c r="BX27" i="3" s="1"/>
  <c r="BL20" i="2" l="1"/>
  <c r="BL21" i="2" s="1"/>
  <c r="BL22" i="2" s="1"/>
  <c r="BM17" i="2" s="1"/>
  <c r="BM7" i="2"/>
  <c r="BM8" i="2" s="1"/>
  <c r="BM9" i="2" s="1"/>
  <c r="BL13" i="2"/>
  <c r="BL14" i="2" s="1"/>
  <c r="BX36" i="3"/>
  <c r="BX37" i="3" s="1"/>
  <c r="BW51" i="3"/>
  <c r="BW52" i="3" s="1"/>
  <c r="BX45" i="3"/>
  <c r="BW58" i="3"/>
  <c r="BL23" i="2" l="1"/>
  <c r="BL24" i="2" s="1"/>
  <c r="BM18" i="2"/>
  <c r="BM19" i="2" s="1"/>
  <c r="BW59" i="3"/>
  <c r="BW60" i="3" s="1"/>
  <c r="BX46" i="3"/>
  <c r="BX47" i="3" s="1"/>
  <c r="BL30" i="2" l="1"/>
  <c r="BL31" i="2" s="1"/>
  <c r="BL32" i="2" s="1"/>
  <c r="BW61" i="3"/>
  <c r="BW62" i="3" s="1"/>
  <c r="BX55" i="3"/>
  <c r="BW68" i="3"/>
  <c r="BW69" i="3" s="1"/>
  <c r="BW70" i="3" s="1"/>
  <c r="BL40" i="2" l="1"/>
  <c r="BL41" i="2" s="1"/>
  <c r="BL42" i="2" s="1"/>
  <c r="BL33" i="2"/>
  <c r="BL34" i="2" s="1"/>
  <c r="BM27" i="2"/>
  <c r="BW71" i="3"/>
  <c r="BW72" i="3" s="1"/>
  <c r="BX65" i="3"/>
  <c r="BX56" i="3"/>
  <c r="BX57" i="3" s="1"/>
  <c r="BM28" i="2" l="1"/>
  <c r="BM29" i="2" s="1"/>
  <c r="BL43" i="2"/>
  <c r="BL44" i="2" s="1"/>
  <c r="BM37" i="2"/>
  <c r="BM38" i="2" s="1"/>
  <c r="BM39" i="2" s="1"/>
  <c r="BL50" i="2"/>
  <c r="BX8" i="3"/>
  <c r="BX66" i="3"/>
  <c r="BX67" i="3" s="1"/>
  <c r="BL51" i="2" l="1"/>
  <c r="BL52" i="2" s="1"/>
  <c r="BX9" i="3"/>
  <c r="BX10" i="3" s="1"/>
  <c r="BX18" i="3" l="1"/>
  <c r="BX19" i="3" s="1"/>
  <c r="BX20" i="3" s="1"/>
  <c r="BL53" i="2"/>
  <c r="BL54" i="2" s="1"/>
  <c r="BM47" i="2"/>
  <c r="BM48" i="2" s="1"/>
  <c r="BM49" i="2" s="1"/>
  <c r="BL60" i="2"/>
  <c r="BX11" i="3"/>
  <c r="BX12" i="3" s="1"/>
  <c r="BY5" i="3"/>
  <c r="BX28" i="3" l="1"/>
  <c r="BX29" i="3" s="1"/>
  <c r="BX30" i="3" s="1"/>
  <c r="BL61" i="2"/>
  <c r="BL62" i="2" s="1"/>
  <c r="BX21" i="3"/>
  <c r="BX22" i="3" s="1"/>
  <c r="BY15" i="3"/>
  <c r="BY6" i="3"/>
  <c r="BY7" i="3" s="1"/>
  <c r="BX38" i="3" l="1"/>
  <c r="BX39" i="3" s="1"/>
  <c r="BX40" i="3" s="1"/>
  <c r="BL63" i="2"/>
  <c r="BL64" i="2" s="1"/>
  <c r="BM57" i="2"/>
  <c r="BL70" i="2"/>
  <c r="BL71" i="2" s="1"/>
  <c r="BL72" i="2" s="1"/>
  <c r="BY16" i="3"/>
  <c r="BY17" i="3" s="1"/>
  <c r="BX31" i="3"/>
  <c r="BX32" i="3" s="1"/>
  <c r="BY25" i="3"/>
  <c r="BX48" i="3" l="1"/>
  <c r="BX49" i="3" s="1"/>
  <c r="BX50" i="3" s="1"/>
  <c r="BL73" i="2"/>
  <c r="BL74" i="2" s="1"/>
  <c r="BM67" i="2"/>
  <c r="BM58" i="2"/>
  <c r="BM59" i="2" s="1"/>
  <c r="BY26" i="3"/>
  <c r="BY27" i="3" s="1"/>
  <c r="BY35" i="3"/>
  <c r="BX41" i="3"/>
  <c r="BX42" i="3" s="1"/>
  <c r="BM68" i="2" l="1"/>
  <c r="BM69" i="2" s="1"/>
  <c r="BM10" i="2"/>
  <c r="BX58" i="3"/>
  <c r="BX59" i="3" s="1"/>
  <c r="BX51" i="3"/>
  <c r="BX52" i="3" s="1"/>
  <c r="BY45" i="3"/>
  <c r="BY36" i="3"/>
  <c r="BY37" i="3" s="1"/>
  <c r="BX60" i="3" l="1"/>
  <c r="BY55" i="3" s="1"/>
  <c r="BX68" i="3"/>
  <c r="BX69" i="3" s="1"/>
  <c r="BX70" i="3" s="1"/>
  <c r="BX71" i="3" s="1"/>
  <c r="BX72" i="3" s="1"/>
  <c r="BM11" i="2"/>
  <c r="BM12" i="2" s="1"/>
  <c r="BY46" i="3"/>
  <c r="BY47" i="3" s="1"/>
  <c r="BX61" i="3" l="1"/>
  <c r="BX62" i="3" s="1"/>
  <c r="BY65" i="3"/>
  <c r="BY8" i="3" s="1"/>
  <c r="BM13" i="2"/>
  <c r="BM14" i="2" s="1"/>
  <c r="BN7" i="2"/>
  <c r="BM20" i="2"/>
  <c r="BM21" i="2" s="1"/>
  <c r="BM22" i="2" s="1"/>
  <c r="BY56" i="3"/>
  <c r="BY57" i="3" s="1"/>
  <c r="BY66" i="3" l="1"/>
  <c r="BY67" i="3" s="1"/>
  <c r="BN17" i="2"/>
  <c r="BN18" i="2" s="1"/>
  <c r="BN19" i="2" s="1"/>
  <c r="BM23" i="2"/>
  <c r="BN8" i="2"/>
  <c r="BN9" i="2" s="1"/>
  <c r="BY9" i="3"/>
  <c r="BY10" i="3" s="1"/>
  <c r="BM30" i="2" l="1"/>
  <c r="BM24" i="2"/>
  <c r="BY11" i="3"/>
  <c r="BY12" i="3" s="1"/>
  <c r="BZ5" i="3"/>
  <c r="BY18" i="3"/>
  <c r="BM31" i="2" l="1"/>
  <c r="BM32" i="2" s="1"/>
  <c r="BZ6" i="3"/>
  <c r="BZ7" i="3" s="1"/>
  <c r="BY19" i="3"/>
  <c r="BY20" i="3" s="1"/>
  <c r="BM33" i="2" l="1"/>
  <c r="BM34" i="2" s="1"/>
  <c r="BN27" i="2"/>
  <c r="BN28" i="2" s="1"/>
  <c r="BN29" i="2" s="1"/>
  <c r="BM40" i="2"/>
  <c r="BY21" i="3"/>
  <c r="BY22" i="3" s="1"/>
  <c r="BZ15" i="3"/>
  <c r="BY28" i="3"/>
  <c r="BM41" i="2" l="1"/>
  <c r="BM42" i="2" s="1"/>
  <c r="BZ16" i="3"/>
  <c r="BZ17" i="3" s="1"/>
  <c r="BY29" i="3"/>
  <c r="BY30" i="3" s="1"/>
  <c r="BM50" i="2" l="1"/>
  <c r="BM51" i="2" s="1"/>
  <c r="BM52" i="2" s="1"/>
  <c r="BY38" i="3"/>
  <c r="BY39" i="3" s="1"/>
  <c r="BY40" i="3" s="1"/>
  <c r="BN37" i="2"/>
  <c r="BN38" i="2" s="1"/>
  <c r="BN39" i="2" s="1"/>
  <c r="BM43" i="2"/>
  <c r="BM44" i="2" s="1"/>
  <c r="BZ25" i="3"/>
  <c r="BY31" i="3"/>
  <c r="BY32" i="3" s="1"/>
  <c r="BM60" i="2" l="1"/>
  <c r="BM61" i="2" s="1"/>
  <c r="BM62" i="2" s="1"/>
  <c r="BN47" i="2"/>
  <c r="BM53" i="2"/>
  <c r="BM54" i="2" s="1"/>
  <c r="BY41" i="3"/>
  <c r="BY42" i="3" s="1"/>
  <c r="BZ35" i="3"/>
  <c r="BZ26" i="3"/>
  <c r="BZ27" i="3" s="1"/>
  <c r="BY48" i="3"/>
  <c r="BM70" i="2" l="1"/>
  <c r="BM71" i="2" s="1"/>
  <c r="BM72" i="2" s="1"/>
  <c r="BN67" i="2" s="1"/>
  <c r="BN48" i="2"/>
  <c r="BN49" i="2" s="1"/>
  <c r="BM63" i="2"/>
  <c r="BM64" i="2" s="1"/>
  <c r="BN57" i="2"/>
  <c r="BZ36" i="3"/>
  <c r="BZ37" i="3" s="1"/>
  <c r="BY49" i="3"/>
  <c r="BY50" i="3" s="1"/>
  <c r="BM73" i="2" l="1"/>
  <c r="BM74" i="2" s="1"/>
  <c r="BN10" i="2"/>
  <c r="BN68" i="2"/>
  <c r="BN69" i="2" s="1"/>
  <c r="BN58" i="2"/>
  <c r="BN59" i="2" s="1"/>
  <c r="BY58" i="3"/>
  <c r="BY59" i="3" s="1"/>
  <c r="BY60" i="3" s="1"/>
  <c r="BZ45" i="3"/>
  <c r="BY51" i="3"/>
  <c r="BY52" i="3" s="1"/>
  <c r="BN11" i="2" l="1"/>
  <c r="BN12" i="2" s="1"/>
  <c r="BZ46" i="3"/>
  <c r="BZ47" i="3" s="1"/>
  <c r="BY61" i="3"/>
  <c r="BY62" i="3" s="1"/>
  <c r="BZ55" i="3"/>
  <c r="BY68" i="3"/>
  <c r="BY69" i="3" s="1"/>
  <c r="BY70" i="3" s="1"/>
  <c r="BN20" i="2" l="1"/>
  <c r="BN21" i="2" s="1"/>
  <c r="BN22" i="2" s="1"/>
  <c r="BN13" i="2"/>
  <c r="BN14" i="2" s="1"/>
  <c r="BO7" i="2"/>
  <c r="BY71" i="3"/>
  <c r="BY72" i="3" s="1"/>
  <c r="BZ65" i="3"/>
  <c r="BZ56" i="3"/>
  <c r="BZ57" i="3" s="1"/>
  <c r="BO8" i="2" l="1"/>
  <c r="BO9" i="2" s="1"/>
  <c r="BN23" i="2"/>
  <c r="BO17" i="2"/>
  <c r="BZ8" i="3"/>
  <c r="BZ66" i="3"/>
  <c r="BZ67" i="3" s="1"/>
  <c r="BO18" i="2" l="1"/>
  <c r="BO19" i="2" s="1"/>
  <c r="BN30" i="2"/>
  <c r="BN24" i="2"/>
  <c r="BZ9" i="3"/>
  <c r="BZ10" i="3" s="1"/>
  <c r="BN31" i="2" l="1"/>
  <c r="BN32" i="2" s="1"/>
  <c r="CA5" i="3"/>
  <c r="BZ11" i="3"/>
  <c r="BZ12" i="3" s="1"/>
  <c r="BZ18" i="3"/>
  <c r="BN40" i="2" l="1"/>
  <c r="BN41" i="2" s="1"/>
  <c r="BN42" i="2" s="1"/>
  <c r="BN33" i="2"/>
  <c r="BN34" i="2" s="1"/>
  <c r="BO27" i="2"/>
  <c r="CA6" i="3"/>
  <c r="CA7" i="3" s="1"/>
  <c r="BZ19" i="3"/>
  <c r="BZ20" i="3" s="1"/>
  <c r="BZ28" i="3" l="1"/>
  <c r="BZ29" i="3" s="1"/>
  <c r="BZ30" i="3" s="1"/>
  <c r="BO28" i="2"/>
  <c r="BO29" i="2" s="1"/>
  <c r="BN50" i="2"/>
  <c r="BN43" i="2"/>
  <c r="BN44" i="2" s="1"/>
  <c r="BO37" i="2"/>
  <c r="BO38" i="2" s="1"/>
  <c r="BO39" i="2" s="1"/>
  <c r="CA15" i="3"/>
  <c r="BZ21" i="3"/>
  <c r="BZ22" i="3" s="1"/>
  <c r="BZ38" i="3" l="1"/>
  <c r="BZ39" i="3" s="1"/>
  <c r="BZ40" i="3" s="1"/>
  <c r="BN51" i="2"/>
  <c r="BN52" i="2" s="1"/>
  <c r="CA16" i="3"/>
  <c r="CA17" i="3" s="1"/>
  <c r="BZ31" i="3"/>
  <c r="BZ32" i="3" s="1"/>
  <c r="CA25" i="3"/>
  <c r="BZ48" i="3" l="1"/>
  <c r="BZ49" i="3" s="1"/>
  <c r="BZ50" i="3" s="1"/>
  <c r="BN60" i="2"/>
  <c r="BN53" i="2"/>
  <c r="BN54" i="2" s="1"/>
  <c r="BO47" i="2"/>
  <c r="BO48" i="2" s="1"/>
  <c r="BO49" i="2" s="1"/>
  <c r="CA26" i="3"/>
  <c r="CA27" i="3" s="1"/>
  <c r="CA35" i="3"/>
  <c r="BZ41" i="3"/>
  <c r="BZ42" i="3" s="1"/>
  <c r="BN61" i="2" l="1"/>
  <c r="BN62" i="2" s="1"/>
  <c r="BZ51" i="3"/>
  <c r="BZ52" i="3" s="1"/>
  <c r="CA45" i="3"/>
  <c r="CA36" i="3"/>
  <c r="CA37" i="3" s="1"/>
  <c r="BZ58" i="3"/>
  <c r="BN70" i="2" l="1"/>
  <c r="BN71" i="2" s="1"/>
  <c r="BN72" i="2" s="1"/>
  <c r="BO57" i="2"/>
  <c r="BN63" i="2"/>
  <c r="BN64" i="2" s="1"/>
  <c r="BZ59" i="3"/>
  <c r="BZ60" i="3" s="1"/>
  <c r="CA46" i="3"/>
  <c r="CA47" i="3" s="1"/>
  <c r="BO58" i="2" l="1"/>
  <c r="BO59" i="2" s="1"/>
  <c r="BN73" i="2"/>
  <c r="BN74" i="2" s="1"/>
  <c r="BO67" i="2"/>
  <c r="BZ68" i="3"/>
  <c r="BZ69" i="3" s="1"/>
  <c r="BZ70" i="3" s="1"/>
  <c r="BZ61" i="3"/>
  <c r="BZ62" i="3" s="1"/>
  <c r="CA55" i="3"/>
  <c r="BO68" i="2" l="1"/>
  <c r="BO69" i="2" s="1"/>
  <c r="BO10" i="2"/>
  <c r="CA65" i="3"/>
  <c r="BZ71" i="3"/>
  <c r="BZ72" i="3" s="1"/>
  <c r="CA56" i="3"/>
  <c r="CA57" i="3" s="1"/>
  <c r="BO11" i="2" l="1"/>
  <c r="BO12" i="2" s="1"/>
  <c r="CA66" i="3"/>
  <c r="CA67" i="3" s="1"/>
  <c r="CA8" i="3"/>
  <c r="BO20" i="2" l="1"/>
  <c r="BO21" i="2" s="1"/>
  <c r="BO22" i="2" s="1"/>
  <c r="BP17" i="2" s="1"/>
  <c r="BP18" i="2" s="1"/>
  <c r="BP19" i="2" s="1"/>
  <c r="BP7" i="2"/>
  <c r="BO13" i="2"/>
  <c r="BO14" i="2" s="1"/>
  <c r="CA9" i="3"/>
  <c r="CA10" i="3" s="1"/>
  <c r="BO23" i="2" l="1"/>
  <c r="BO24" i="2" s="1"/>
  <c r="BP8" i="2"/>
  <c r="BP9" i="2" s="1"/>
  <c r="CA18" i="3"/>
  <c r="CA19" i="3" s="1"/>
  <c r="CA20" i="3" s="1"/>
  <c r="CA11" i="3"/>
  <c r="CA12" i="3" s="1"/>
  <c r="CB5" i="3"/>
  <c r="BO30" i="2" l="1"/>
  <c r="BO31" i="2" s="1"/>
  <c r="BO32" i="2" s="1"/>
  <c r="CA28" i="3"/>
  <c r="CA29" i="3" s="1"/>
  <c r="CA30" i="3" s="1"/>
  <c r="CA21" i="3"/>
  <c r="CA22" i="3" s="1"/>
  <c r="CB15" i="3"/>
  <c r="CB6" i="3"/>
  <c r="CB7" i="3" s="1"/>
  <c r="BO40" i="2" l="1"/>
  <c r="BO41" i="2" s="1"/>
  <c r="BO42" i="2" s="1"/>
  <c r="BO33" i="2"/>
  <c r="BO34" i="2" s="1"/>
  <c r="BP27" i="2"/>
  <c r="BP28" i="2" s="1"/>
  <c r="BP29" i="2" s="1"/>
  <c r="CA38" i="3"/>
  <c r="CA31" i="3"/>
  <c r="CA32" i="3" s="1"/>
  <c r="CB25" i="3"/>
  <c r="CB16" i="3"/>
  <c r="CB17" i="3" s="1"/>
  <c r="BO50" i="2" l="1"/>
  <c r="BO51" i="2" s="1"/>
  <c r="BO52" i="2" s="1"/>
  <c r="BP47" i="2" s="1"/>
  <c r="BO43" i="2"/>
  <c r="BO44" i="2" s="1"/>
  <c r="BP37" i="2"/>
  <c r="BP38" i="2" s="1"/>
  <c r="BP39" i="2" s="1"/>
  <c r="CA39" i="3"/>
  <c r="CA40" i="3" s="1"/>
  <c r="CB26" i="3"/>
  <c r="CB27" i="3" s="1"/>
  <c r="BO53" i="2" l="1"/>
  <c r="BO54" i="2" s="1"/>
  <c r="BO60" i="2"/>
  <c r="BO61" i="2" s="1"/>
  <c r="BO62" i="2" s="1"/>
  <c r="BO63" i="2" s="1"/>
  <c r="BO64" i="2" s="1"/>
  <c r="CA48" i="3"/>
  <c r="CA49" i="3" s="1"/>
  <c r="CA50" i="3" s="1"/>
  <c r="BP48" i="2"/>
  <c r="BP49" i="2" s="1"/>
  <c r="CA41" i="3"/>
  <c r="CA42" i="3" s="1"/>
  <c r="CB35" i="3"/>
  <c r="BO70" i="2" l="1"/>
  <c r="BO71" i="2" s="1"/>
  <c r="BO72" i="2" s="1"/>
  <c r="BO73" i="2" s="1"/>
  <c r="BO74" i="2" s="1"/>
  <c r="BP57" i="2"/>
  <c r="BP58" i="2" s="1"/>
  <c r="BP59" i="2" s="1"/>
  <c r="CA51" i="3"/>
  <c r="CA52" i="3" s="1"/>
  <c r="CB45" i="3"/>
  <c r="CB36" i="3"/>
  <c r="CB37" i="3" s="1"/>
  <c r="CA58" i="3"/>
  <c r="BP67" i="2" l="1"/>
  <c r="BP68" i="2" s="1"/>
  <c r="BP69" i="2" s="1"/>
  <c r="CB46" i="3"/>
  <c r="CB47" i="3" s="1"/>
  <c r="CA59" i="3"/>
  <c r="CA60" i="3" s="1"/>
  <c r="BP10" i="2" l="1"/>
  <c r="BP11" i="2" s="1"/>
  <c r="BP12" i="2" s="1"/>
  <c r="CA68" i="3"/>
  <c r="CA69" i="3" s="1"/>
  <c r="CA70" i="3" s="1"/>
  <c r="CB65" i="3" s="1"/>
  <c r="CA61" i="3"/>
  <c r="CA62" i="3" s="1"/>
  <c r="CB55" i="3"/>
  <c r="CA71" i="3" l="1"/>
  <c r="CA72" i="3" s="1"/>
  <c r="BP20" i="2"/>
  <c r="BP21" i="2" s="1"/>
  <c r="BP22" i="2" s="1"/>
  <c r="BP23" i="2" s="1"/>
  <c r="CB66" i="3"/>
  <c r="CB67" i="3" s="1"/>
  <c r="CB8" i="3"/>
  <c r="BP13" i="2"/>
  <c r="BP14" i="2" s="1"/>
  <c r="BQ7" i="2"/>
  <c r="CB56" i="3"/>
  <c r="CB57" i="3" s="1"/>
  <c r="BQ17" i="2" l="1"/>
  <c r="BQ18" i="2" s="1"/>
  <c r="BQ19" i="2" s="1"/>
  <c r="BQ8" i="2"/>
  <c r="BQ9" i="2" s="1"/>
  <c r="CB9" i="3"/>
  <c r="CB10" i="3" s="1"/>
  <c r="BP30" i="2"/>
  <c r="BP24" i="2"/>
  <c r="CB18" i="3" l="1"/>
  <c r="CB19" i="3" s="1"/>
  <c r="CB20" i="3" s="1"/>
  <c r="CB11" i="3"/>
  <c r="CB12" i="3" s="1"/>
  <c r="CC5" i="3"/>
  <c r="BP31" i="2"/>
  <c r="BP32" i="2" s="1"/>
  <c r="CB21" i="3" l="1"/>
  <c r="CB22" i="3" s="1"/>
  <c r="CC15" i="3"/>
  <c r="BQ27" i="2"/>
  <c r="BP33" i="2"/>
  <c r="BP34" i="2" s="1"/>
  <c r="CC6" i="3"/>
  <c r="CC7" i="3" s="1"/>
  <c r="BP40" i="2"/>
  <c r="CB28" i="3"/>
  <c r="BP41" i="2" l="1"/>
  <c r="BP42" i="2" s="1"/>
  <c r="BQ28" i="2"/>
  <c r="BQ29" i="2" s="1"/>
  <c r="CC16" i="3"/>
  <c r="CC17" i="3" s="1"/>
  <c r="CB29" i="3"/>
  <c r="CB30" i="3" s="1"/>
  <c r="CB38" i="3" l="1"/>
  <c r="CB39" i="3" s="1"/>
  <c r="CB40" i="3" s="1"/>
  <c r="BP43" i="2"/>
  <c r="BP44" i="2" s="1"/>
  <c r="BQ37" i="2"/>
  <c r="BP50" i="2"/>
  <c r="CB31" i="3"/>
  <c r="CB32" i="3" s="1"/>
  <c r="CC25" i="3"/>
  <c r="CC26" i="3" l="1"/>
  <c r="CC27" i="3" s="1"/>
  <c r="CB41" i="3"/>
  <c r="CB42" i="3" s="1"/>
  <c r="CC35" i="3"/>
  <c r="BP51" i="2"/>
  <c r="BP52" i="2" s="1"/>
  <c r="BQ38" i="2"/>
  <c r="BQ39" i="2" s="1"/>
  <c r="CB48" i="3"/>
  <c r="BP53" i="2" l="1"/>
  <c r="BP54" i="2" s="1"/>
  <c r="BQ47" i="2"/>
  <c r="CC36" i="3"/>
  <c r="CC37" i="3" s="1"/>
  <c r="CB49" i="3"/>
  <c r="CB50" i="3" s="1"/>
  <c r="BP60" i="2"/>
  <c r="CB58" i="3" l="1"/>
  <c r="CB59" i="3" s="1"/>
  <c r="CB60" i="3" s="1"/>
  <c r="BP61" i="2"/>
  <c r="BP62" i="2" s="1"/>
  <c r="CB51" i="3"/>
  <c r="CB52" i="3" s="1"/>
  <c r="CC45" i="3"/>
  <c r="BQ48" i="2"/>
  <c r="BQ49" i="2" s="1"/>
  <c r="BP70" i="2" l="1"/>
  <c r="BP71" i="2" s="1"/>
  <c r="BP72" i="2" s="1"/>
  <c r="BP73" i="2" s="1"/>
  <c r="BP74" i="2" s="1"/>
  <c r="CB68" i="3"/>
  <c r="CB69" i="3" s="1"/>
  <c r="CB70" i="3" s="1"/>
  <c r="CB71" i="3" s="1"/>
  <c r="CB72" i="3" s="1"/>
  <c r="CB61" i="3"/>
  <c r="CB62" i="3" s="1"/>
  <c r="CC55" i="3"/>
  <c r="CC46" i="3"/>
  <c r="CC47" i="3" s="1"/>
  <c r="BQ57" i="2"/>
  <c r="BP63" i="2"/>
  <c r="BP64" i="2" s="1"/>
  <c r="CC65" i="3" l="1"/>
  <c r="CC66" i="3" s="1"/>
  <c r="CC67" i="3" s="1"/>
  <c r="BQ67" i="2"/>
  <c r="BQ68" i="2" s="1"/>
  <c r="BQ69" i="2" s="1"/>
  <c r="BQ58" i="2"/>
  <c r="BQ59" i="2" s="1"/>
  <c r="CC56" i="3"/>
  <c r="CC57" i="3" s="1"/>
  <c r="BQ10" i="2" l="1"/>
  <c r="BQ11" i="2" s="1"/>
  <c r="BQ12" i="2" s="1"/>
  <c r="CC8" i="3"/>
  <c r="CC9" i="3" s="1"/>
  <c r="CC10" i="3" l="1"/>
  <c r="CC11" i="3" s="1"/>
  <c r="CC12" i="3" s="1"/>
  <c r="CC18" i="3"/>
  <c r="CC19" i="3" s="1"/>
  <c r="CC20" i="3" s="1"/>
  <c r="BQ13" i="2"/>
  <c r="BQ14" i="2" s="1"/>
  <c r="BR7" i="2"/>
  <c r="BQ20" i="2"/>
  <c r="BQ21" i="2" s="1"/>
  <c r="BQ22" i="2" s="1"/>
  <c r="CD5" i="3" l="1"/>
  <c r="CD6" i="3" s="1"/>
  <c r="CD7" i="3" s="1"/>
  <c r="CC28" i="3"/>
  <c r="CC29" i="3" s="1"/>
  <c r="CD15" i="3"/>
  <c r="CC21" i="3"/>
  <c r="CC22" i="3" s="1"/>
  <c r="BR8" i="2"/>
  <c r="BR9" i="2" s="1"/>
  <c r="BQ23" i="2"/>
  <c r="BR17" i="2"/>
  <c r="CC30" i="3" l="1"/>
  <c r="CC31" i="3" s="1"/>
  <c r="CC32" i="3" s="1"/>
  <c r="CC38" i="3"/>
  <c r="CC39" i="3" s="1"/>
  <c r="CC40" i="3" s="1"/>
  <c r="BR18" i="2"/>
  <c r="BR19" i="2" s="1"/>
  <c r="BQ30" i="2"/>
  <c r="BQ24" i="2"/>
  <c r="CD16" i="3"/>
  <c r="CD17" i="3" s="1"/>
  <c r="CD25" i="3" l="1"/>
  <c r="CD26" i="3" s="1"/>
  <c r="CD27" i="3" s="1"/>
  <c r="CC48" i="3"/>
  <c r="CC41" i="3"/>
  <c r="CC42" i="3" s="1"/>
  <c r="CD35" i="3"/>
  <c r="BQ31" i="2"/>
  <c r="BQ32" i="2" s="1"/>
  <c r="BQ40" i="2" l="1"/>
  <c r="CC49" i="3"/>
  <c r="CC50" i="3" s="1"/>
  <c r="CD36" i="3"/>
  <c r="CD37" i="3" s="1"/>
  <c r="BQ33" i="2"/>
  <c r="BQ34" i="2" s="1"/>
  <c r="BR27" i="2"/>
  <c r="CC58" i="3" l="1"/>
  <c r="CC59" i="3" s="1"/>
  <c r="CC60" i="3" s="1"/>
  <c r="BQ41" i="2"/>
  <c r="BQ42" i="2" s="1"/>
  <c r="BR28" i="2"/>
  <c r="BR29" i="2" s="1"/>
  <c r="CD45" i="3"/>
  <c r="CC51" i="3"/>
  <c r="CC52" i="3" s="1"/>
  <c r="CC68" i="3" l="1"/>
  <c r="CC69" i="3" s="1"/>
  <c r="CC70" i="3" s="1"/>
  <c r="CC71" i="3" s="1"/>
  <c r="CC72" i="3" s="1"/>
  <c r="CD55" i="3"/>
  <c r="CC61" i="3"/>
  <c r="CC62" i="3" s="1"/>
  <c r="BQ43" i="2"/>
  <c r="BQ44" i="2" s="1"/>
  <c r="BR37" i="2"/>
  <c r="CD46" i="3"/>
  <c r="CD47" i="3" s="1"/>
  <c r="BQ50" i="2"/>
  <c r="CD65" i="3" l="1"/>
  <c r="CD66" i="3" s="1"/>
  <c r="CD67" i="3" s="1"/>
  <c r="BQ51" i="2"/>
  <c r="BQ52" i="2" s="1"/>
  <c r="BR38" i="2"/>
  <c r="BR39" i="2" s="1"/>
  <c r="CD56" i="3"/>
  <c r="CD57" i="3" s="1"/>
  <c r="CD8" i="3" l="1"/>
  <c r="CD9" i="3" s="1"/>
  <c r="CD10" i="3" s="1"/>
  <c r="BQ53" i="2"/>
  <c r="BQ54" i="2" s="1"/>
  <c r="BR47" i="2"/>
  <c r="BQ60" i="2"/>
  <c r="CD18" i="3" l="1"/>
  <c r="CD19" i="3" s="1"/>
  <c r="CD20" i="3" s="1"/>
  <c r="BR48" i="2"/>
  <c r="BR49" i="2" s="1"/>
  <c r="CE5" i="3"/>
  <c r="CD11" i="3"/>
  <c r="CD12" i="3" s="1"/>
  <c r="BQ61" i="2"/>
  <c r="BQ62" i="2" s="1"/>
  <c r="CD28" i="3" l="1"/>
  <c r="CD29" i="3" s="1"/>
  <c r="BR57" i="2"/>
  <c r="BQ63" i="2"/>
  <c r="BQ64" i="2" s="1"/>
  <c r="CE15" i="3"/>
  <c r="CD21" i="3"/>
  <c r="CD22" i="3" s="1"/>
  <c r="BQ70" i="2"/>
  <c r="BQ71" i="2" s="1"/>
  <c r="BQ72" i="2" s="1"/>
  <c r="CE6" i="3"/>
  <c r="CE7" i="3" s="1"/>
  <c r="CD30" i="3" l="1"/>
  <c r="CD31" i="3" s="1"/>
  <c r="CD32" i="3" s="1"/>
  <c r="CD38" i="3"/>
  <c r="CD39" i="3" s="1"/>
  <c r="CD40" i="3" s="1"/>
  <c r="CE16" i="3"/>
  <c r="CE17" i="3" s="1"/>
  <c r="BQ73" i="2"/>
  <c r="BQ74" i="2" s="1"/>
  <c r="BR67" i="2"/>
  <c r="BR58" i="2"/>
  <c r="BR59" i="2" s="1"/>
  <c r="CE25" i="3" l="1"/>
  <c r="CE26" i="3" s="1"/>
  <c r="CE27" i="3" s="1"/>
  <c r="CD48" i="3"/>
  <c r="CD49" i="3" s="1"/>
  <c r="CD50" i="3" s="1"/>
  <c r="CD41" i="3"/>
  <c r="CD42" i="3" s="1"/>
  <c r="CE35" i="3"/>
  <c r="BR68" i="2"/>
  <c r="BR69" i="2" s="1"/>
  <c r="BR10" i="2"/>
  <c r="CD58" i="3" l="1"/>
  <c r="CD59" i="3" s="1"/>
  <c r="CD60" i="3" s="1"/>
  <c r="BR11" i="2"/>
  <c r="BR12" i="2" s="1"/>
  <c r="CE36" i="3"/>
  <c r="CE37" i="3" s="1"/>
  <c r="CD51" i="3"/>
  <c r="CD52" i="3" s="1"/>
  <c r="CE45" i="3"/>
  <c r="BR13" i="2" l="1"/>
  <c r="BR14" i="2" s="1"/>
  <c r="BS7" i="2"/>
  <c r="CD61" i="3"/>
  <c r="CD62" i="3" s="1"/>
  <c r="CE55" i="3"/>
  <c r="CD68" i="3"/>
  <c r="CD69" i="3" s="1"/>
  <c r="CD70" i="3" s="1"/>
  <c r="CE46" i="3"/>
  <c r="CE47" i="3" s="1"/>
  <c r="BR20" i="2"/>
  <c r="BR21" i="2" s="1"/>
  <c r="BR22" i="2" s="1"/>
  <c r="CE65" i="3" l="1"/>
  <c r="CD71" i="3"/>
  <c r="CD72" i="3" s="1"/>
  <c r="CE56" i="3"/>
  <c r="CE57" i="3" s="1"/>
  <c r="BR23" i="2"/>
  <c r="BS17" i="2"/>
  <c r="BS8" i="2"/>
  <c r="BS9" i="2" s="1"/>
  <c r="BS18" i="2" l="1"/>
  <c r="BS19" i="2" s="1"/>
  <c r="BR30" i="2"/>
  <c r="BR24" i="2"/>
  <c r="CE8" i="3"/>
  <c r="CE66" i="3"/>
  <c r="CE67" i="3" s="1"/>
  <c r="BR31" i="2" l="1"/>
  <c r="BR32" i="2" s="1"/>
  <c r="CE9" i="3"/>
  <c r="CE10" i="3" s="1"/>
  <c r="CE18" i="3" l="1"/>
  <c r="CE19" i="3" s="1"/>
  <c r="CE20" i="3" s="1"/>
  <c r="BR40" i="2"/>
  <c r="CF5" i="3"/>
  <c r="CE11" i="3"/>
  <c r="CE12" i="3" s="1"/>
  <c r="BR33" i="2"/>
  <c r="BR34" i="2" s="1"/>
  <c r="BS27" i="2"/>
  <c r="CE28" i="3" l="1"/>
  <c r="CE29" i="3" s="1"/>
  <c r="CE30" i="3" s="1"/>
  <c r="BR41" i="2"/>
  <c r="BR42" i="2" s="1"/>
  <c r="BR43" i="2" s="1"/>
  <c r="BR44" i="2" s="1"/>
  <c r="BS28" i="2"/>
  <c r="BS29" i="2" s="1"/>
  <c r="CE21" i="3"/>
  <c r="CE22" i="3" s="1"/>
  <c r="CF15" i="3"/>
  <c r="CF6" i="3"/>
  <c r="CF7" i="3" s="1"/>
  <c r="BS37" i="2" l="1"/>
  <c r="BS38" i="2" s="1"/>
  <c r="BS39" i="2" s="1"/>
  <c r="CE38" i="3"/>
  <c r="BR50" i="2"/>
  <c r="BR51" i="2" s="1"/>
  <c r="BR52" i="2" s="1"/>
  <c r="BR53" i="2" s="1"/>
  <c r="BR54" i="2" s="1"/>
  <c r="CF16" i="3"/>
  <c r="CF17" i="3" s="1"/>
  <c r="CF25" i="3"/>
  <c r="CE31" i="3"/>
  <c r="CE32" i="3" s="1"/>
  <c r="BR60" i="2" l="1"/>
  <c r="BR61" i="2" s="1"/>
  <c r="BR62" i="2" s="1"/>
  <c r="CE39" i="3"/>
  <c r="CE40" i="3" s="1"/>
  <c r="CE41" i="3" s="1"/>
  <c r="CE42" i="3" s="1"/>
  <c r="BS47" i="2"/>
  <c r="BS48" i="2" s="1"/>
  <c r="BS49" i="2" s="1"/>
  <c r="CF26" i="3"/>
  <c r="CF27" i="3" s="1"/>
  <c r="CF35" i="3" l="1"/>
  <c r="CF36" i="3" s="1"/>
  <c r="CF37" i="3" s="1"/>
  <c r="CE48" i="3"/>
  <c r="CE49" i="3" s="1"/>
  <c r="CE50" i="3" s="1"/>
  <c r="CE51" i="3" s="1"/>
  <c r="CE52" i="3" s="1"/>
  <c r="BR63" i="2"/>
  <c r="BR64" i="2" s="1"/>
  <c r="BS57" i="2"/>
  <c r="BR70" i="2"/>
  <c r="BR71" i="2" s="1"/>
  <c r="BR72" i="2" s="1"/>
  <c r="CE58" i="3" l="1"/>
  <c r="CE59" i="3" s="1"/>
  <c r="CE60" i="3" s="1"/>
  <c r="CF45" i="3"/>
  <c r="CF46" i="3" s="1"/>
  <c r="CF47" i="3" s="1"/>
  <c r="BS58" i="2"/>
  <c r="BS59" i="2" s="1"/>
  <c r="BR73" i="2"/>
  <c r="BR74" i="2" s="1"/>
  <c r="BS67" i="2"/>
  <c r="CE61" i="3" l="1"/>
  <c r="CE62" i="3" s="1"/>
  <c r="CF55" i="3"/>
  <c r="BS10" i="2"/>
  <c r="BS68" i="2"/>
  <c r="BS69" i="2" s="1"/>
  <c r="CE68" i="3"/>
  <c r="CE69" i="3" s="1"/>
  <c r="CE70" i="3" s="1"/>
  <c r="BS11" i="2" l="1"/>
  <c r="BS12" i="2" s="1"/>
  <c r="CF65" i="3"/>
  <c r="CE71" i="3"/>
  <c r="CE72" i="3" s="1"/>
  <c r="CF56" i="3"/>
  <c r="CF57" i="3" s="1"/>
  <c r="BS20" i="2" l="1"/>
  <c r="BS21" i="2" s="1"/>
  <c r="BS22" i="2" s="1"/>
  <c r="BT17" i="2" s="1"/>
  <c r="CF8" i="3"/>
  <c r="CF66" i="3"/>
  <c r="CF67" i="3" s="1"/>
  <c r="BS13" i="2"/>
  <c r="BS14" i="2" s="1"/>
  <c r="BT7" i="2"/>
  <c r="BS23" i="2" l="1"/>
  <c r="BS30" i="2" s="1"/>
  <c r="BT18" i="2"/>
  <c r="BT19" i="2" s="1"/>
  <c r="BT8" i="2"/>
  <c r="BT9" i="2" s="1"/>
  <c r="CF9" i="3"/>
  <c r="CF10" i="3" s="1"/>
  <c r="BS24" i="2" l="1"/>
  <c r="CF11" i="3"/>
  <c r="CF12" i="3" s="1"/>
  <c r="CG5" i="3"/>
  <c r="BS31" i="2"/>
  <c r="BS32" i="2" s="1"/>
  <c r="CF18" i="3"/>
  <c r="BS40" i="2" l="1"/>
  <c r="BS41" i="2" s="1"/>
  <c r="BS42" i="2" s="1"/>
  <c r="CF19" i="3"/>
  <c r="CF20" i="3" s="1"/>
  <c r="BS33" i="2"/>
  <c r="BS34" i="2" s="1"/>
  <c r="BT27" i="2"/>
  <c r="CG6" i="3"/>
  <c r="CG7" i="3" s="1"/>
  <c r="CF28" i="3" l="1"/>
  <c r="CF29" i="3" s="1"/>
  <c r="CF21" i="3"/>
  <c r="CF22" i="3" s="1"/>
  <c r="CG15" i="3"/>
  <c r="BT28" i="2"/>
  <c r="BT29" i="2" s="1"/>
  <c r="BS43" i="2"/>
  <c r="BS44" i="2" s="1"/>
  <c r="BT37" i="2"/>
  <c r="BS50" i="2"/>
  <c r="CF30" i="3" l="1"/>
  <c r="CF31" i="3" s="1"/>
  <c r="CF32" i="3" s="1"/>
  <c r="CF38" i="3"/>
  <c r="CF39" i="3" s="1"/>
  <c r="CF40" i="3" s="1"/>
  <c r="BS51" i="2"/>
  <c r="BS52" i="2" s="1"/>
  <c r="BT38" i="2"/>
  <c r="BT39" i="2" s="1"/>
  <c r="CG16" i="3"/>
  <c r="CG17" i="3" s="1"/>
  <c r="CG25" i="3" l="1"/>
  <c r="CG26" i="3" s="1"/>
  <c r="CG27" i="3" s="1"/>
  <c r="CF48" i="3"/>
  <c r="CF49" i="3" s="1"/>
  <c r="CF50" i="3" s="1"/>
  <c r="BS53" i="2"/>
  <c r="BS54" i="2" s="1"/>
  <c r="BT47" i="2"/>
  <c r="BS60" i="2"/>
  <c r="CG35" i="3"/>
  <c r="CF41" i="3"/>
  <c r="CF42" i="3" s="1"/>
  <c r="CF58" i="3" l="1"/>
  <c r="BT48" i="2"/>
  <c r="BT49" i="2" s="1"/>
  <c r="CF51" i="3"/>
  <c r="CF52" i="3" s="1"/>
  <c r="CG45" i="3"/>
  <c r="BS61" i="2"/>
  <c r="BS62" i="2" s="1"/>
  <c r="CG36" i="3"/>
  <c r="CG37" i="3" s="1"/>
  <c r="BS70" i="2" l="1"/>
  <c r="BS71" i="2" s="1"/>
  <c r="BS72" i="2" s="1"/>
  <c r="BT67" i="2" s="1"/>
  <c r="BS63" i="2"/>
  <c r="BS64" i="2" s="1"/>
  <c r="BT57" i="2"/>
  <c r="CG46" i="3"/>
  <c r="CG47" i="3" s="1"/>
  <c r="CF59" i="3"/>
  <c r="CF60" i="3" s="1"/>
  <c r="BS73" i="2" l="1"/>
  <c r="BS74" i="2" s="1"/>
  <c r="CF68" i="3"/>
  <c r="CF69" i="3" s="1"/>
  <c r="CF70" i="3" s="1"/>
  <c r="CF71" i="3" s="1"/>
  <c r="CF72" i="3" s="1"/>
  <c r="CF61" i="3"/>
  <c r="CF62" i="3" s="1"/>
  <c r="CG55" i="3"/>
  <c r="BT68" i="2"/>
  <c r="BT69" i="2" s="1"/>
  <c r="BT10" i="2"/>
  <c r="BT58" i="2"/>
  <c r="BT59" i="2" s="1"/>
  <c r="CG65" i="3" l="1"/>
  <c r="CG8" i="3" s="1"/>
  <c r="CG56" i="3"/>
  <c r="CG57" i="3" s="1"/>
  <c r="BT11" i="2"/>
  <c r="BT12" i="2" s="1"/>
  <c r="CG66" i="3" l="1"/>
  <c r="CG67" i="3" s="1"/>
  <c r="BT20" i="2"/>
  <c r="BT21" i="2" s="1"/>
  <c r="BT22" i="2" s="1"/>
  <c r="BT23" i="2" s="1"/>
  <c r="BU7" i="2"/>
  <c r="BT13" i="2"/>
  <c r="BT14" i="2" s="1"/>
  <c r="CG9" i="3"/>
  <c r="CG10" i="3" s="1"/>
  <c r="BU17" i="2" l="1"/>
  <c r="BU18" i="2" s="1"/>
  <c r="BU19" i="2" s="1"/>
  <c r="CG18" i="3"/>
  <c r="BT30" i="2"/>
  <c r="BT24" i="2"/>
  <c r="CG11" i="3"/>
  <c r="CG12" i="3" s="1"/>
  <c r="CH5" i="3"/>
  <c r="BU8" i="2"/>
  <c r="BU9" i="2" s="1"/>
  <c r="BT31" i="2" l="1"/>
  <c r="BT32" i="2" s="1"/>
  <c r="CH6" i="3"/>
  <c r="CH7" i="3" s="1"/>
  <c r="CG19" i="3"/>
  <c r="CG20" i="3" s="1"/>
  <c r="BU27" i="2" l="1"/>
  <c r="BT33" i="2"/>
  <c r="BT34" i="2" s="1"/>
  <c r="CH15" i="3"/>
  <c r="CG21" i="3"/>
  <c r="CG22" i="3" s="1"/>
  <c r="BT40" i="2"/>
  <c r="CG28" i="3"/>
  <c r="CG29" i="3" l="1"/>
  <c r="CG30" i="3" s="1"/>
  <c r="BU28" i="2"/>
  <c r="BU29" i="2" s="1"/>
  <c r="BT41" i="2"/>
  <c r="BT42" i="2" s="1"/>
  <c r="CH16" i="3"/>
  <c r="CH17" i="3" s="1"/>
  <c r="CG38" i="3" l="1"/>
  <c r="CG39" i="3" s="1"/>
  <c r="BT43" i="2"/>
  <c r="BT44" i="2" s="1"/>
  <c r="BU37" i="2"/>
  <c r="BT50" i="2"/>
  <c r="CH25" i="3"/>
  <c r="CG31" i="3"/>
  <c r="CG32" i="3" s="1"/>
  <c r="CG40" i="3" l="1"/>
  <c r="CG41" i="3" s="1"/>
  <c r="CG42" i="3" s="1"/>
  <c r="CG48" i="3"/>
  <c r="CG49" i="3" s="1"/>
  <c r="CG50" i="3" s="1"/>
  <c r="CH26" i="3"/>
  <c r="CH27" i="3" s="1"/>
  <c r="BT51" i="2"/>
  <c r="BT52" i="2" s="1"/>
  <c r="BU38" i="2"/>
  <c r="BU39" i="2" s="1"/>
  <c r="CH35" i="3" l="1"/>
  <c r="CH36" i="3" s="1"/>
  <c r="CH37" i="3" s="1"/>
  <c r="BT60" i="2"/>
  <c r="BT61" i="2" s="1"/>
  <c r="BT62" i="2" s="1"/>
  <c r="BU47" i="2"/>
  <c r="BT53" i="2"/>
  <c r="BT54" i="2" s="1"/>
  <c r="CG58" i="3"/>
  <c r="CH45" i="3"/>
  <c r="CG51" i="3"/>
  <c r="CG52" i="3" s="1"/>
  <c r="BT70" i="2" l="1"/>
  <c r="BT71" i="2" s="1"/>
  <c r="BT72" i="2" s="1"/>
  <c r="BT73" i="2" s="1"/>
  <c r="BT74" i="2" s="1"/>
  <c r="CG59" i="3"/>
  <c r="CG60" i="3" s="1"/>
  <c r="BU48" i="2"/>
  <c r="BU49" i="2" s="1"/>
  <c r="CH46" i="3"/>
  <c r="CH47" i="3" s="1"/>
  <c r="BT63" i="2"/>
  <c r="BT64" i="2" s="1"/>
  <c r="BU57" i="2"/>
  <c r="BU67" i="2" l="1"/>
  <c r="BU68" i="2" s="1"/>
  <c r="BU69" i="2" s="1"/>
  <c r="CH55" i="3"/>
  <c r="CG61" i="3"/>
  <c r="CG62" i="3" s="1"/>
  <c r="CG68" i="3"/>
  <c r="CG69" i="3" s="1"/>
  <c r="CG70" i="3" s="1"/>
  <c r="BU58" i="2"/>
  <c r="BU59" i="2" s="1"/>
  <c r="BU10" i="2" l="1"/>
  <c r="BU11" i="2" s="1"/>
  <c r="BU12" i="2" s="1"/>
  <c r="CG71" i="3"/>
  <c r="CG72" i="3" s="1"/>
  <c r="CH65" i="3"/>
  <c r="CH56" i="3"/>
  <c r="CH57" i="3" s="1"/>
  <c r="BU20" i="2" l="1"/>
  <c r="BU21" i="2" s="1"/>
  <c r="BU22" i="2" s="1"/>
  <c r="BV17" i="2" s="1"/>
  <c r="BU13" i="2"/>
  <c r="BU14" i="2" s="1"/>
  <c r="BV7" i="2"/>
  <c r="CH66" i="3"/>
  <c r="CH67" i="3" s="1"/>
  <c r="CH8" i="3"/>
  <c r="BU23" i="2" l="1"/>
  <c r="BU30" i="2" s="1"/>
  <c r="BV8" i="2"/>
  <c r="BV9" i="2" s="1"/>
  <c r="BV18" i="2"/>
  <c r="BV19" i="2" s="1"/>
  <c r="CH9" i="3"/>
  <c r="CH10" i="3" s="1"/>
  <c r="CH18" i="3" l="1"/>
  <c r="CH19" i="3" s="1"/>
  <c r="CH20" i="3" s="1"/>
  <c r="BU24" i="2"/>
  <c r="CI5" i="3"/>
  <c r="CH11" i="3"/>
  <c r="CH12" i="3" s="1"/>
  <c r="BU31" i="2"/>
  <c r="BU32" i="2" s="1"/>
  <c r="CI15" i="3" l="1"/>
  <c r="CH21" i="3"/>
  <c r="CH22" i="3" s="1"/>
  <c r="BU33" i="2"/>
  <c r="BU34" i="2" s="1"/>
  <c r="BV27" i="2"/>
  <c r="BU40" i="2"/>
  <c r="CI6" i="3"/>
  <c r="CI7" i="3" s="1"/>
  <c r="CH28" i="3"/>
  <c r="CH29" i="3" l="1"/>
  <c r="CH30" i="3" s="1"/>
  <c r="BV28" i="2"/>
  <c r="BV29" i="2" s="1"/>
  <c r="BU41" i="2"/>
  <c r="BU42" i="2" s="1"/>
  <c r="CI16" i="3"/>
  <c r="CI17" i="3" s="1"/>
  <c r="CH38" i="3" l="1"/>
  <c r="CH39" i="3" s="1"/>
  <c r="CH40" i="3" s="1"/>
  <c r="BU43" i="2"/>
  <c r="BU44" i="2" s="1"/>
  <c r="BV37" i="2"/>
  <c r="BU50" i="2"/>
  <c r="CH31" i="3"/>
  <c r="CH32" i="3" s="1"/>
  <c r="CI25" i="3"/>
  <c r="CH48" i="3" l="1"/>
  <c r="CH49" i="3" s="1"/>
  <c r="CH50" i="3" s="1"/>
  <c r="CI26" i="3"/>
  <c r="CI27" i="3" s="1"/>
  <c r="BU51" i="2"/>
  <c r="BU52" i="2" s="1"/>
  <c r="BV38" i="2"/>
  <c r="BV39" i="2" s="1"/>
  <c r="CH41" i="3"/>
  <c r="CH42" i="3" s="1"/>
  <c r="CI35" i="3"/>
  <c r="CH58" i="3" l="1"/>
  <c r="CH59" i="3" s="1"/>
  <c r="CH60" i="3" s="1"/>
  <c r="BU53" i="2"/>
  <c r="BU54" i="2" s="1"/>
  <c r="BV47" i="2"/>
  <c r="CH51" i="3"/>
  <c r="CH52" i="3" s="1"/>
  <c r="CI45" i="3"/>
  <c r="BU60" i="2"/>
  <c r="CI36" i="3"/>
  <c r="CI37" i="3" s="1"/>
  <c r="CH68" i="3" l="1"/>
  <c r="CH69" i="3" s="1"/>
  <c r="CH70" i="3" s="1"/>
  <c r="CI65" i="3" s="1"/>
  <c r="CI55" i="3"/>
  <c r="CH61" i="3"/>
  <c r="CH62" i="3" s="1"/>
  <c r="BU61" i="2"/>
  <c r="BU62" i="2" s="1"/>
  <c r="CI46" i="3"/>
  <c r="CI47" i="3" s="1"/>
  <c r="BV48" i="2"/>
  <c r="BV49" i="2" s="1"/>
  <c r="CH71" i="3" l="1"/>
  <c r="CH72" i="3" s="1"/>
  <c r="BU70" i="2"/>
  <c r="BU71" i="2" s="1"/>
  <c r="BU72" i="2" s="1"/>
  <c r="BU73" i="2" s="1"/>
  <c r="BU74" i="2" s="1"/>
  <c r="CI56" i="3"/>
  <c r="CI57" i="3" s="1"/>
  <c r="BV57" i="2"/>
  <c r="BU63" i="2"/>
  <c r="BU64" i="2" s="1"/>
  <c r="CI66" i="3"/>
  <c r="CI67" i="3" s="1"/>
  <c r="CI8" i="3"/>
  <c r="BV67" i="2" l="1"/>
  <c r="BV10" i="2" s="1"/>
  <c r="BV58" i="2"/>
  <c r="BV59" i="2" s="1"/>
  <c r="CI9" i="3"/>
  <c r="CI10" i="3" s="1"/>
  <c r="BV68" i="2" l="1"/>
  <c r="BV69" i="2" s="1"/>
  <c r="BV11" i="2"/>
  <c r="BV12" i="2" s="1"/>
  <c r="CI18" i="3"/>
  <c r="CI11" i="3"/>
  <c r="CI12" i="3" s="1"/>
  <c r="CJ5" i="3"/>
  <c r="BV20" i="2" l="1"/>
  <c r="BV21" i="2" s="1"/>
  <c r="BV22" i="2" s="1"/>
  <c r="BV23" i="2" s="1"/>
  <c r="BW7" i="2"/>
  <c r="BV13" i="2"/>
  <c r="BV14" i="2" s="1"/>
  <c r="CJ6" i="3"/>
  <c r="CJ7" i="3" s="1"/>
  <c r="CI19" i="3"/>
  <c r="CI20" i="3" s="1"/>
  <c r="CI28" i="3" l="1"/>
  <c r="CI29" i="3" s="1"/>
  <c r="CI30" i="3" s="1"/>
  <c r="BW17" i="2"/>
  <c r="BW18" i="2" s="1"/>
  <c r="BW19" i="2" s="1"/>
  <c r="CI21" i="3"/>
  <c r="CI22" i="3" s="1"/>
  <c r="CJ15" i="3"/>
  <c r="BV24" i="2"/>
  <c r="BV30" i="2"/>
  <c r="BW8" i="2"/>
  <c r="BW9" i="2" s="1"/>
  <c r="CI38" i="3" l="1"/>
  <c r="CI39" i="3" s="1"/>
  <c r="CI40" i="3" s="1"/>
  <c r="CI31" i="3"/>
  <c r="CI32" i="3" s="1"/>
  <c r="CJ25" i="3"/>
  <c r="BV31" i="2"/>
  <c r="BV32" i="2" s="1"/>
  <c r="CJ16" i="3"/>
  <c r="CJ17" i="3" s="1"/>
  <c r="CI48" i="3" l="1"/>
  <c r="CI49" i="3" s="1"/>
  <c r="CI50" i="3" s="1"/>
  <c r="BV33" i="2"/>
  <c r="BV34" i="2" s="1"/>
  <c r="BW27" i="2"/>
  <c r="BV40" i="2"/>
  <c r="CJ35" i="3"/>
  <c r="CI41" i="3"/>
  <c r="CI42" i="3" s="1"/>
  <c r="CJ26" i="3"/>
  <c r="CJ27" i="3" s="1"/>
  <c r="CI58" i="3" l="1"/>
  <c r="CI59" i="3" s="1"/>
  <c r="CI60" i="3" s="1"/>
  <c r="CI51" i="3"/>
  <c r="CI52" i="3" s="1"/>
  <c r="CJ45" i="3"/>
  <c r="BV41" i="2"/>
  <c r="BV42" i="2" s="1"/>
  <c r="CJ36" i="3"/>
  <c r="CJ37" i="3" s="1"/>
  <c r="BW28" i="2"/>
  <c r="BW29" i="2" s="1"/>
  <c r="CI68" i="3" l="1"/>
  <c r="CI69" i="3" s="1"/>
  <c r="CI70" i="3" s="1"/>
  <c r="CI71" i="3" s="1"/>
  <c r="CI72" i="3" s="1"/>
  <c r="BV43" i="2"/>
  <c r="BV44" i="2" s="1"/>
  <c r="BW37" i="2"/>
  <c r="BV50" i="2"/>
  <c r="CI61" i="3"/>
  <c r="CI62" i="3" s="1"/>
  <c r="CJ55" i="3"/>
  <c r="CJ46" i="3"/>
  <c r="CJ47" i="3" s="1"/>
  <c r="CJ65" i="3" l="1"/>
  <c r="CJ8" i="3" s="1"/>
  <c r="CJ56" i="3"/>
  <c r="CJ57" i="3" s="1"/>
  <c r="BV51" i="2"/>
  <c r="BV52" i="2" s="1"/>
  <c r="BW38" i="2"/>
  <c r="BW39" i="2" s="1"/>
  <c r="CJ66" i="3" l="1"/>
  <c r="CJ67" i="3" s="1"/>
  <c r="BV53" i="2"/>
  <c r="BV54" i="2" s="1"/>
  <c r="BW47" i="2"/>
  <c r="BV60" i="2"/>
  <c r="CJ9" i="3"/>
  <c r="CJ10" i="3" s="1"/>
  <c r="CJ18" i="3" l="1"/>
  <c r="CJ19" i="3" s="1"/>
  <c r="CJ20" i="3" s="1"/>
  <c r="CK5" i="3"/>
  <c r="CJ11" i="3"/>
  <c r="CJ12" i="3" s="1"/>
  <c r="BV61" i="2"/>
  <c r="BV62" i="2" s="1"/>
  <c r="BW48" i="2"/>
  <c r="BW49" i="2" s="1"/>
  <c r="CJ28" i="3" l="1"/>
  <c r="CJ29" i="3" s="1"/>
  <c r="CJ30" i="3" s="1"/>
  <c r="BW57" i="2"/>
  <c r="BV63" i="2"/>
  <c r="BV64" i="2" s="1"/>
  <c r="BV70" i="2"/>
  <c r="BV71" i="2" s="1"/>
  <c r="BV72" i="2" s="1"/>
  <c r="CK15" i="3"/>
  <c r="CJ21" i="3"/>
  <c r="CJ22" i="3" s="1"/>
  <c r="CK6" i="3"/>
  <c r="CK7" i="3" s="1"/>
  <c r="CJ38" i="3" l="1"/>
  <c r="CJ39" i="3" s="1"/>
  <c r="CK16" i="3"/>
  <c r="CK17" i="3" s="1"/>
  <c r="BW67" i="2"/>
  <c r="BV73" i="2"/>
  <c r="BV74" i="2" s="1"/>
  <c r="BW58" i="2"/>
  <c r="BW59" i="2" s="1"/>
  <c r="CJ31" i="3"/>
  <c r="CJ32" i="3" s="1"/>
  <c r="CK25" i="3"/>
  <c r="CJ40" i="3" l="1"/>
  <c r="CK35" i="3" s="1"/>
  <c r="CJ48" i="3"/>
  <c r="CJ49" i="3" s="1"/>
  <c r="CJ50" i="3" s="1"/>
  <c r="CK26" i="3"/>
  <c r="CK27" i="3" s="1"/>
  <c r="BW10" i="2"/>
  <c r="BW68" i="2"/>
  <c r="BW69" i="2" s="1"/>
  <c r="CJ41" i="3" l="1"/>
  <c r="CJ42" i="3" s="1"/>
  <c r="BW11" i="2"/>
  <c r="BW12" i="2" s="1"/>
  <c r="CK45" i="3"/>
  <c r="CJ51" i="3"/>
  <c r="CJ52" i="3" s="1"/>
  <c r="CK36" i="3"/>
  <c r="CK37" i="3" s="1"/>
  <c r="CJ58" i="3"/>
  <c r="BW13" i="2" l="1"/>
  <c r="BW14" i="2" s="1"/>
  <c r="BX7" i="2"/>
  <c r="CK46" i="3"/>
  <c r="CK47" i="3" s="1"/>
  <c r="CJ59" i="3"/>
  <c r="CJ60" i="3" s="1"/>
  <c r="BW20" i="2"/>
  <c r="BW21" i="2" s="1"/>
  <c r="BW22" i="2" s="1"/>
  <c r="BW23" i="2" l="1"/>
  <c r="BX17" i="2"/>
  <c r="CJ68" i="3"/>
  <c r="CJ69" i="3" s="1"/>
  <c r="CJ70" i="3" s="1"/>
  <c r="CK55" i="3"/>
  <c r="CJ61" i="3"/>
  <c r="CJ62" i="3" s="1"/>
  <c r="BX8" i="2"/>
  <c r="BX9" i="2" s="1"/>
  <c r="BW24" i="2" l="1"/>
  <c r="BW30" i="2"/>
  <c r="CK56" i="3"/>
  <c r="CK57" i="3" s="1"/>
  <c r="CJ71" i="3"/>
  <c r="CJ72" i="3" s="1"/>
  <c r="CK65" i="3"/>
  <c r="BX18" i="2"/>
  <c r="BX19" i="2" s="1"/>
  <c r="CK66" i="3" l="1"/>
  <c r="CK67" i="3" s="1"/>
  <c r="CK8" i="3"/>
  <c r="BW31" i="2"/>
  <c r="BW32" i="2" s="1"/>
  <c r="BW33" i="2" l="1"/>
  <c r="BW34" i="2" s="1"/>
  <c r="BX27" i="2"/>
  <c r="BW40" i="2"/>
  <c r="CK9" i="3"/>
  <c r="CK10" i="3" s="1"/>
  <c r="CK18" i="3" l="1"/>
  <c r="CK19" i="3" s="1"/>
  <c r="CK20" i="3" s="1"/>
  <c r="CK11" i="3"/>
  <c r="CK12" i="3" s="1"/>
  <c r="CL5" i="3"/>
  <c r="BW41" i="2"/>
  <c r="BW42" i="2" s="1"/>
  <c r="BX28" i="2"/>
  <c r="BX29" i="2" s="1"/>
  <c r="CL15" i="3" l="1"/>
  <c r="CK21" i="3"/>
  <c r="CK22" i="3" s="1"/>
  <c r="BW50" i="2"/>
  <c r="BW43" i="2"/>
  <c r="BW44" i="2" s="1"/>
  <c r="BX37" i="2"/>
  <c r="CK28" i="3"/>
  <c r="CL6" i="3"/>
  <c r="CL7" i="3" s="1"/>
  <c r="CK29" i="3" l="1"/>
  <c r="CK30" i="3" s="1"/>
  <c r="BX38" i="2"/>
  <c r="BX39" i="2" s="1"/>
  <c r="BW51" i="2"/>
  <c r="BW52" i="2" s="1"/>
  <c r="CL16" i="3"/>
  <c r="CL17" i="3" s="1"/>
  <c r="CK38" i="3" l="1"/>
  <c r="CK39" i="3" s="1"/>
  <c r="CK40" i="3" s="1"/>
  <c r="BW53" i="2"/>
  <c r="BW54" i="2" s="1"/>
  <c r="BX47" i="2"/>
  <c r="BW60" i="2"/>
  <c r="CL25" i="3"/>
  <c r="CK31" i="3"/>
  <c r="CK32" i="3" s="1"/>
  <c r="CL26" i="3" l="1"/>
  <c r="CL27" i="3" s="1"/>
  <c r="CK48" i="3"/>
  <c r="BW61" i="2"/>
  <c r="BW62" i="2" s="1"/>
  <c r="CK41" i="3"/>
  <c r="CK42" i="3" s="1"/>
  <c r="CL35" i="3"/>
  <c r="BX48" i="2"/>
  <c r="BX49" i="2" s="1"/>
  <c r="BW70" i="2" l="1"/>
  <c r="BW71" i="2" s="1"/>
  <c r="BW72" i="2" s="1"/>
  <c r="BW73" i="2" s="1"/>
  <c r="BW74" i="2" s="1"/>
  <c r="CK49" i="3"/>
  <c r="CK50" i="3" s="1"/>
  <c r="CL36" i="3"/>
  <c r="CL37" i="3" s="1"/>
  <c r="BW63" i="2"/>
  <c r="BW64" i="2" s="1"/>
  <c r="BX57" i="2"/>
  <c r="CK58" i="3" l="1"/>
  <c r="CK59" i="3" s="1"/>
  <c r="CK60" i="3" s="1"/>
  <c r="BX67" i="2"/>
  <c r="BX10" i="2" s="1"/>
  <c r="CK51" i="3"/>
  <c r="CK52" i="3" s="1"/>
  <c r="CL45" i="3"/>
  <c r="BX58" i="2"/>
  <c r="BX59" i="2" s="1"/>
  <c r="BX68" i="2" l="1"/>
  <c r="BX69" i="2" s="1"/>
  <c r="CK68" i="3"/>
  <c r="CK69" i="3" s="1"/>
  <c r="CK70" i="3" s="1"/>
  <c r="CK71" i="3" s="1"/>
  <c r="CK72" i="3" s="1"/>
  <c r="CL46" i="3"/>
  <c r="CL47" i="3" s="1"/>
  <c r="BX11" i="2"/>
  <c r="BX12" i="2" s="1"/>
  <c r="CL55" i="3"/>
  <c r="CK61" i="3"/>
  <c r="CK62" i="3" s="1"/>
  <c r="CL65" i="3" l="1"/>
  <c r="CL66" i="3" s="1"/>
  <c r="CL67" i="3" s="1"/>
  <c r="BX20" i="2"/>
  <c r="BX21" i="2" s="1"/>
  <c r="BX22" i="2" s="1"/>
  <c r="BX23" i="2" s="1"/>
  <c r="CL56" i="3"/>
  <c r="CL57" i="3" s="1"/>
  <c r="BY7" i="2"/>
  <c r="BX13" i="2"/>
  <c r="BX14" i="2" s="1"/>
  <c r="CL8" i="3" l="1"/>
  <c r="CL9" i="3" s="1"/>
  <c r="CL10" i="3" s="1"/>
  <c r="BY17" i="2"/>
  <c r="BY18" i="2" s="1"/>
  <c r="BY19" i="2" s="1"/>
  <c r="BX30" i="2"/>
  <c r="BX24" i="2"/>
  <c r="BY8" i="2"/>
  <c r="BY9" i="2" s="1"/>
  <c r="BX31" i="2" l="1"/>
  <c r="BX32" i="2" s="1"/>
  <c r="CL18" i="3"/>
  <c r="CM5" i="3"/>
  <c r="CL11" i="3"/>
  <c r="CL12" i="3" s="1"/>
  <c r="BX40" i="2" l="1"/>
  <c r="BX41" i="2" s="1"/>
  <c r="BX42" i="2" s="1"/>
  <c r="CL19" i="3"/>
  <c r="CL20" i="3" s="1"/>
  <c r="BX33" i="2"/>
  <c r="BX34" i="2" s="1"/>
  <c r="BY27" i="2"/>
  <c r="CM6" i="3"/>
  <c r="CM7" i="3" s="1"/>
  <c r="CL28" i="3" l="1"/>
  <c r="CL29" i="3" s="1"/>
  <c r="CL30" i="3" s="1"/>
  <c r="BX43" i="2"/>
  <c r="BX44" i="2" s="1"/>
  <c r="BY37" i="2"/>
  <c r="BY28" i="2"/>
  <c r="BY29" i="2" s="1"/>
  <c r="BX50" i="2"/>
  <c r="CM15" i="3"/>
  <c r="CL21" i="3"/>
  <c r="CL22" i="3" s="1"/>
  <c r="CL38" i="3" l="1"/>
  <c r="CL39" i="3" s="1"/>
  <c r="CM25" i="3"/>
  <c r="CL31" i="3"/>
  <c r="CL32" i="3" s="1"/>
  <c r="BY38" i="2"/>
  <c r="BY39" i="2" s="1"/>
  <c r="CM16" i="3"/>
  <c r="CM17" i="3" s="1"/>
  <c r="BX51" i="2"/>
  <c r="BX52" i="2" s="1"/>
  <c r="CL40" i="3" l="1"/>
  <c r="CL41" i="3" s="1"/>
  <c r="CL42" i="3" s="1"/>
  <c r="CL48" i="3"/>
  <c r="CL49" i="3" s="1"/>
  <c r="CL50" i="3" s="1"/>
  <c r="BX53" i="2"/>
  <c r="BX54" i="2" s="1"/>
  <c r="BY47" i="2"/>
  <c r="BX60" i="2"/>
  <c r="CM26" i="3"/>
  <c r="CM27" i="3" s="1"/>
  <c r="CM35" i="3" l="1"/>
  <c r="CM36" i="3" s="1"/>
  <c r="CM37" i="3" s="1"/>
  <c r="CL58" i="3"/>
  <c r="CL59" i="3" s="1"/>
  <c r="CL60" i="3" s="1"/>
  <c r="BX61" i="2"/>
  <c r="BX62" i="2" s="1"/>
  <c r="CL51" i="3"/>
  <c r="CL52" i="3" s="1"/>
  <c r="CM45" i="3"/>
  <c r="BY48" i="2"/>
  <c r="BY49" i="2" s="1"/>
  <c r="CL68" i="3" l="1"/>
  <c r="CL69" i="3" s="1"/>
  <c r="CL70" i="3" s="1"/>
  <c r="CL71" i="3" s="1"/>
  <c r="CL72" i="3" s="1"/>
  <c r="BX70" i="2"/>
  <c r="BX71" i="2" s="1"/>
  <c r="BX72" i="2" s="1"/>
  <c r="BX73" i="2" s="1"/>
  <c r="BX74" i="2" s="1"/>
  <c r="BX63" i="2"/>
  <c r="BX64" i="2" s="1"/>
  <c r="BY57" i="2"/>
  <c r="CL61" i="3"/>
  <c r="CL62" i="3" s="1"/>
  <c r="CM55" i="3"/>
  <c r="CM46" i="3"/>
  <c r="CM47" i="3" s="1"/>
  <c r="CM65" i="3" l="1"/>
  <c r="CM66" i="3" s="1"/>
  <c r="CM67" i="3" s="1"/>
  <c r="BY67" i="2"/>
  <c r="BY10" i="2" s="1"/>
  <c r="CM56" i="3"/>
  <c r="CM57" i="3" s="1"/>
  <c r="BY58" i="2"/>
  <c r="BY59" i="2" s="1"/>
  <c r="CM8" i="3" l="1"/>
  <c r="CM9" i="3" s="1"/>
  <c r="CM10" i="3" s="1"/>
  <c r="BY68" i="2"/>
  <c r="BY69" i="2" s="1"/>
  <c r="BY11" i="2"/>
  <c r="BY12" i="2" s="1"/>
  <c r="CM11" i="3" l="1"/>
  <c r="CM12" i="3" s="1"/>
  <c r="CN5" i="3"/>
  <c r="BZ7" i="2"/>
  <c r="BY13" i="2"/>
  <c r="BY14" i="2" s="1"/>
  <c r="BY20" i="2"/>
  <c r="BY21" i="2" s="1"/>
  <c r="BY22" i="2" s="1"/>
  <c r="CM18" i="3"/>
  <c r="BZ17" i="2" l="1"/>
  <c r="BY23" i="2"/>
  <c r="BZ8" i="2"/>
  <c r="BZ9" i="2" s="1"/>
  <c r="CM19" i="3"/>
  <c r="CM20" i="3" s="1"/>
  <c r="CN6" i="3"/>
  <c r="CN7" i="3" s="1"/>
  <c r="CM28" i="3" l="1"/>
  <c r="CM29" i="3" s="1"/>
  <c r="CM30" i="3" s="1"/>
  <c r="BY24" i="2"/>
  <c r="BY30" i="2"/>
  <c r="CM21" i="3"/>
  <c r="CM22" i="3" s="1"/>
  <c r="CN15" i="3"/>
  <c r="BZ18" i="2"/>
  <c r="BZ19" i="2" s="1"/>
  <c r="CM38" i="3" l="1"/>
  <c r="CM39" i="3" s="1"/>
  <c r="CM40" i="3" s="1"/>
  <c r="BY31" i="2"/>
  <c r="BY32" i="2" s="1"/>
  <c r="CM31" i="3"/>
  <c r="CM32" i="3" s="1"/>
  <c r="CN25" i="3"/>
  <c r="CN16" i="3"/>
  <c r="CN17" i="3" s="1"/>
  <c r="CM48" i="3" l="1"/>
  <c r="CM49" i="3" s="1"/>
  <c r="CM50" i="3" s="1"/>
  <c r="BY33" i="2"/>
  <c r="BY34" i="2" s="1"/>
  <c r="BZ27" i="2"/>
  <c r="BY40" i="2"/>
  <c r="CN26" i="3"/>
  <c r="CN27" i="3" s="1"/>
  <c r="CM41" i="3"/>
  <c r="CM42" i="3" s="1"/>
  <c r="CN35" i="3"/>
  <c r="CM58" i="3" l="1"/>
  <c r="CM59" i="3" s="1"/>
  <c r="CM60" i="3" s="1"/>
  <c r="BY41" i="2"/>
  <c r="BY42" i="2" s="1"/>
  <c r="CN36" i="3"/>
  <c r="CN37" i="3" s="1"/>
  <c r="CM51" i="3"/>
  <c r="CM52" i="3" s="1"/>
  <c r="CN45" i="3"/>
  <c r="BZ28" i="2"/>
  <c r="BZ29" i="2" s="1"/>
  <c r="CM68" i="3" l="1"/>
  <c r="CM69" i="3" s="1"/>
  <c r="CM70" i="3" s="1"/>
  <c r="CN65" i="3" s="1"/>
  <c r="BZ37" i="2"/>
  <c r="BY43" i="2"/>
  <c r="BY44" i="2" s="1"/>
  <c r="CN46" i="3"/>
  <c r="CN47" i="3" s="1"/>
  <c r="BY50" i="2"/>
  <c r="CM61" i="3"/>
  <c r="CM62" i="3" s="1"/>
  <c r="CN55" i="3"/>
  <c r="CM71" i="3" l="1"/>
  <c r="CM72" i="3" s="1"/>
  <c r="CN66" i="3"/>
  <c r="CN67" i="3" s="1"/>
  <c r="CN8" i="3"/>
  <c r="BY51" i="2"/>
  <c r="BY52" i="2" s="1"/>
  <c r="BZ38" i="2"/>
  <c r="BZ39" i="2" s="1"/>
  <c r="CN56" i="3"/>
  <c r="CN57" i="3" s="1"/>
  <c r="BY53" i="2" l="1"/>
  <c r="BY54" i="2" s="1"/>
  <c r="BZ47" i="2"/>
  <c r="BY60" i="2"/>
  <c r="CN9" i="3"/>
  <c r="CN10" i="3" s="1"/>
  <c r="BY61" i="2" l="1"/>
  <c r="BY62" i="2" s="1"/>
  <c r="CO5" i="3"/>
  <c r="CN11" i="3"/>
  <c r="CN12" i="3" s="1"/>
  <c r="CN18" i="3"/>
  <c r="BZ48" i="2"/>
  <c r="BZ49" i="2" s="1"/>
  <c r="CO6" i="3" l="1"/>
  <c r="CO7" i="3" s="1"/>
  <c r="BY63" i="2"/>
  <c r="BY64" i="2" s="1"/>
  <c r="BZ57" i="2"/>
  <c r="CN19" i="3"/>
  <c r="CN20" i="3" s="1"/>
  <c r="BY70" i="2"/>
  <c r="BY71" i="2" s="1"/>
  <c r="BY72" i="2" s="1"/>
  <c r="CN28" i="3" l="1"/>
  <c r="CN29" i="3" s="1"/>
  <c r="CN30" i="3" s="1"/>
  <c r="CN21" i="3"/>
  <c r="CN22" i="3" s="1"/>
  <c r="CO15" i="3"/>
  <c r="BZ58" i="2"/>
  <c r="BZ59" i="2" s="1"/>
  <c r="BZ67" i="2"/>
  <c r="BY73" i="2"/>
  <c r="BY74" i="2" s="1"/>
  <c r="CN38" i="3" l="1"/>
  <c r="CN39" i="3" s="1"/>
  <c r="CN40" i="3" s="1"/>
  <c r="CO16" i="3"/>
  <c r="CO17" i="3" s="1"/>
  <c r="BZ10" i="2"/>
  <c r="BZ68" i="2"/>
  <c r="BZ69" i="2" s="1"/>
  <c r="CN31" i="3"/>
  <c r="CN32" i="3" s="1"/>
  <c r="CO25" i="3"/>
  <c r="CN48" i="3" l="1"/>
  <c r="CN49" i="3" s="1"/>
  <c r="CN50" i="3" s="1"/>
  <c r="CO26" i="3"/>
  <c r="CO27" i="3" s="1"/>
  <c r="BZ11" i="2"/>
  <c r="BZ12" i="2" s="1"/>
  <c r="CO35" i="3"/>
  <c r="CN41" i="3"/>
  <c r="CN42" i="3" s="1"/>
  <c r="BZ20" i="2" l="1"/>
  <c r="BZ21" i="2" s="1"/>
  <c r="BZ22" i="2" s="1"/>
  <c r="CA17" i="2" s="1"/>
  <c r="CN51" i="3"/>
  <c r="CN52" i="3" s="1"/>
  <c r="CO45" i="3"/>
  <c r="CO36" i="3"/>
  <c r="CO37" i="3" s="1"/>
  <c r="CN58" i="3"/>
  <c r="BZ13" i="2"/>
  <c r="BZ14" i="2" s="1"/>
  <c r="CA7" i="2"/>
  <c r="BZ23" i="2" l="1"/>
  <c r="BZ30" i="2" s="1"/>
  <c r="CN59" i="3"/>
  <c r="CN60" i="3" s="1"/>
  <c r="CA8" i="2"/>
  <c r="CA9" i="2" s="1"/>
  <c r="CA18" i="2"/>
  <c r="CA19" i="2" s="1"/>
  <c r="CO46" i="3"/>
  <c r="CO47" i="3" s="1"/>
  <c r="BZ24" i="2" l="1"/>
  <c r="CN68" i="3"/>
  <c r="CN69" i="3" s="1"/>
  <c r="CN70" i="3" s="1"/>
  <c r="BZ31" i="2"/>
  <c r="BZ32" i="2" s="1"/>
  <c r="CO55" i="3"/>
  <c r="CN61" i="3"/>
  <c r="CN62" i="3" s="1"/>
  <c r="CN71" i="3" l="1"/>
  <c r="CN72" i="3" s="1"/>
  <c r="CO65" i="3"/>
  <c r="CO56" i="3"/>
  <c r="CO57" i="3" s="1"/>
  <c r="BZ33" i="2"/>
  <c r="BZ34" i="2" s="1"/>
  <c r="CA27" i="2"/>
  <c r="BZ40" i="2"/>
  <c r="BZ41" i="2" l="1"/>
  <c r="BZ42" i="2" s="1"/>
  <c r="CA28" i="2"/>
  <c r="CA29" i="2" s="1"/>
  <c r="CO8" i="3"/>
  <c r="CO66" i="3"/>
  <c r="CO67" i="3" s="1"/>
  <c r="BZ50" i="2" l="1"/>
  <c r="BZ51" i="2" s="1"/>
  <c r="BZ52" i="2" s="1"/>
  <c r="CO9" i="3"/>
  <c r="CO10" i="3" s="1"/>
  <c r="CA37" i="2"/>
  <c r="BZ43" i="2"/>
  <c r="BZ44" i="2" s="1"/>
  <c r="CO11" i="3" l="1"/>
  <c r="CO12" i="3" s="1"/>
  <c r="CP5" i="3"/>
  <c r="CA38" i="2"/>
  <c r="CA39" i="2" s="1"/>
  <c r="BZ53" i="2"/>
  <c r="BZ54" i="2" s="1"/>
  <c r="CA47" i="2"/>
  <c r="BZ60" i="2"/>
  <c r="CO18" i="3"/>
  <c r="BZ61" i="2" l="1"/>
  <c r="BZ62" i="2" s="1"/>
  <c r="CO19" i="3"/>
  <c r="CO20" i="3" s="1"/>
  <c r="CA48" i="2"/>
  <c r="CA49" i="2" s="1"/>
  <c r="CP6" i="3"/>
  <c r="CP7" i="3" s="1"/>
  <c r="CO28" i="3" l="1"/>
  <c r="CO29" i="3" s="1"/>
  <c r="CO30" i="3" s="1"/>
  <c r="BZ63" i="2"/>
  <c r="BZ64" i="2" s="1"/>
  <c r="CA57" i="2"/>
  <c r="BZ70" i="2"/>
  <c r="BZ71" i="2" s="1"/>
  <c r="BZ72" i="2" s="1"/>
  <c r="CO21" i="3"/>
  <c r="CO22" i="3" s="1"/>
  <c r="CP15" i="3"/>
  <c r="CO38" i="3" l="1"/>
  <c r="CO39" i="3" s="1"/>
  <c r="CO40" i="3" s="1"/>
  <c r="CO31" i="3"/>
  <c r="CO32" i="3" s="1"/>
  <c r="CP25" i="3"/>
  <c r="CP16" i="3"/>
  <c r="CP17" i="3" s="1"/>
  <c r="BZ73" i="2"/>
  <c r="BZ74" i="2" s="1"/>
  <c r="CA67" i="2"/>
  <c r="CA58" i="2"/>
  <c r="CA59" i="2" s="1"/>
  <c r="CO48" i="3" l="1"/>
  <c r="CO49" i="3" s="1"/>
  <c r="CO50" i="3" s="1"/>
  <c r="CA10" i="2"/>
  <c r="CA68" i="2"/>
  <c r="CA69" i="2" s="1"/>
  <c r="CO41" i="3"/>
  <c r="CO42" i="3" s="1"/>
  <c r="CP35" i="3"/>
  <c r="CP26" i="3"/>
  <c r="CP27" i="3" s="1"/>
  <c r="CO58" i="3" l="1"/>
  <c r="CO59" i="3" s="1"/>
  <c r="CO60" i="3" s="1"/>
  <c r="CP36" i="3"/>
  <c r="CP37" i="3" s="1"/>
  <c r="CA11" i="2"/>
  <c r="CA12" i="2" s="1"/>
  <c r="CO51" i="3"/>
  <c r="CO52" i="3" s="1"/>
  <c r="CP45" i="3"/>
  <c r="CO68" i="3" l="1"/>
  <c r="CO69" i="3" s="1"/>
  <c r="CO70" i="3" s="1"/>
  <c r="CO61" i="3"/>
  <c r="CO62" i="3" s="1"/>
  <c r="CP55" i="3"/>
  <c r="CA13" i="2"/>
  <c r="CA14" i="2" s="1"/>
  <c r="CB7" i="2"/>
  <c r="CA20" i="2"/>
  <c r="CA21" i="2" s="1"/>
  <c r="CA22" i="2" s="1"/>
  <c r="CP46" i="3"/>
  <c r="CP47" i="3" s="1"/>
  <c r="CA23" i="2" l="1"/>
  <c r="CB17" i="2"/>
  <c r="CB8" i="2"/>
  <c r="CB9" i="2" s="1"/>
  <c r="CP56" i="3"/>
  <c r="CP57" i="3" s="1"/>
  <c r="CP65" i="3"/>
  <c r="CO71" i="3"/>
  <c r="CO72" i="3" s="1"/>
  <c r="CA30" i="2" l="1"/>
  <c r="CA24" i="2"/>
  <c r="CP66" i="3"/>
  <c r="CP67" i="3" s="1"/>
  <c r="CP8" i="3"/>
  <c r="CB18" i="2"/>
  <c r="CB19" i="2" s="1"/>
  <c r="CA31" i="2" l="1"/>
  <c r="CA32" i="2" s="1"/>
  <c r="CP9" i="3"/>
  <c r="CP10" i="3" s="1"/>
  <c r="CP18" i="3" l="1"/>
  <c r="CP19" i="3" s="1"/>
  <c r="CP20" i="3" s="1"/>
  <c r="CA40" i="2"/>
  <c r="CA41" i="2" s="1"/>
  <c r="CA42" i="2" s="1"/>
  <c r="CQ5" i="3"/>
  <c r="CP11" i="3"/>
  <c r="CP12" i="3" s="1"/>
  <c r="CA33" i="2"/>
  <c r="CA34" i="2" s="1"/>
  <c r="CB27" i="2"/>
  <c r="CP28" i="3" l="1"/>
  <c r="CP29" i="3" s="1"/>
  <c r="CP30" i="3" s="1"/>
  <c r="CB28" i="2"/>
  <c r="CB29" i="2" s="1"/>
  <c r="CQ15" i="3"/>
  <c r="CP21" i="3"/>
  <c r="CP22" i="3" s="1"/>
  <c r="CA43" i="2"/>
  <c r="CA44" i="2" s="1"/>
  <c r="CB37" i="2"/>
  <c r="CQ6" i="3"/>
  <c r="CQ7" i="3" s="1"/>
  <c r="CA50" i="2"/>
  <c r="CP38" i="3" l="1"/>
  <c r="CP39" i="3" s="1"/>
  <c r="CP40" i="3" s="1"/>
  <c r="CA51" i="2"/>
  <c r="CA52" i="2" s="1"/>
  <c r="CB38" i="2"/>
  <c r="CB39" i="2" s="1"/>
  <c r="CQ25" i="3"/>
  <c r="CP31" i="3"/>
  <c r="CP32" i="3" s="1"/>
  <c r="CQ16" i="3"/>
  <c r="CQ17" i="3" s="1"/>
  <c r="CP48" i="3" l="1"/>
  <c r="CP49" i="3" s="1"/>
  <c r="CP50" i="3" s="1"/>
  <c r="CQ26" i="3"/>
  <c r="CQ27" i="3" s="1"/>
  <c r="CB47" i="2"/>
  <c r="CA53" i="2"/>
  <c r="CA54" i="2" s="1"/>
  <c r="CP41" i="3"/>
  <c r="CP42" i="3" s="1"/>
  <c r="CQ35" i="3"/>
  <c r="CA60" i="2"/>
  <c r="CQ45" i="3" l="1"/>
  <c r="CP51" i="3"/>
  <c r="CP52" i="3" s="1"/>
  <c r="CA61" i="2"/>
  <c r="CA62" i="2" s="1"/>
  <c r="CB48" i="2"/>
  <c r="CB49" i="2" s="1"/>
  <c r="CQ36" i="3"/>
  <c r="CQ37" i="3" s="1"/>
  <c r="CP58" i="3"/>
  <c r="CP59" i="3" l="1"/>
  <c r="CP60" i="3" s="1"/>
  <c r="CQ46" i="3"/>
  <c r="CQ47" i="3" s="1"/>
  <c r="CA63" i="2"/>
  <c r="CA64" i="2" s="1"/>
  <c r="CB57" i="2"/>
  <c r="CA70" i="2"/>
  <c r="CA71" i="2" s="1"/>
  <c r="CA72" i="2" s="1"/>
  <c r="CP68" i="3" l="1"/>
  <c r="CP69" i="3" s="1"/>
  <c r="CP70" i="3" s="1"/>
  <c r="CP71" i="3" s="1"/>
  <c r="CP72" i="3" s="1"/>
  <c r="CB58" i="2"/>
  <c r="CB59" i="2" s="1"/>
  <c r="CP61" i="3"/>
  <c r="CP62" i="3" s="1"/>
  <c r="CQ55" i="3"/>
  <c r="CA73" i="2"/>
  <c r="CA74" i="2" s="1"/>
  <c r="CB67" i="2"/>
  <c r="CQ65" i="3" l="1"/>
  <c r="CQ66" i="3" s="1"/>
  <c r="CQ67" i="3" s="1"/>
  <c r="CQ56" i="3"/>
  <c r="CQ57" i="3" s="1"/>
  <c r="CB68" i="2"/>
  <c r="CB69" i="2" s="1"/>
  <c r="CB10" i="2"/>
  <c r="CQ8" i="3" l="1"/>
  <c r="CQ9" i="3" s="1"/>
  <c r="CQ10" i="3" s="1"/>
  <c r="CB11" i="2"/>
  <c r="CB12" i="2" s="1"/>
  <c r="CB20" i="2" l="1"/>
  <c r="CB21" i="2" s="1"/>
  <c r="CB22" i="2" s="1"/>
  <c r="CB23" i="2" s="1"/>
  <c r="CQ18" i="3"/>
  <c r="CQ19" i="3" s="1"/>
  <c r="CQ20" i="3" s="1"/>
  <c r="CB13" i="2"/>
  <c r="CB14" i="2" s="1"/>
  <c r="CC7" i="2"/>
  <c r="CR5" i="3"/>
  <c r="CQ11" i="3"/>
  <c r="CQ12" i="3" s="1"/>
  <c r="CC17" i="2" l="1"/>
  <c r="CC18" i="2" s="1"/>
  <c r="CC19" i="2" s="1"/>
  <c r="CQ28" i="3"/>
  <c r="CQ29" i="3" s="1"/>
  <c r="CQ30" i="3" s="1"/>
  <c r="CC8" i="2"/>
  <c r="CC9" i="2" s="1"/>
  <c r="CR6" i="3"/>
  <c r="CR7" i="3" s="1"/>
  <c r="CQ21" i="3"/>
  <c r="CQ22" i="3" s="1"/>
  <c r="CR15" i="3"/>
  <c r="CB30" i="2"/>
  <c r="CB24" i="2"/>
  <c r="CB31" i="2" l="1"/>
  <c r="CB32" i="2" s="1"/>
  <c r="CR16" i="3"/>
  <c r="CR17" i="3" s="1"/>
  <c r="CQ38" i="3"/>
  <c r="CQ31" i="3"/>
  <c r="CQ32" i="3" s="1"/>
  <c r="CR25" i="3"/>
  <c r="CB40" i="2" l="1"/>
  <c r="CB41" i="2" s="1"/>
  <c r="CB42" i="2" s="1"/>
  <c r="CQ39" i="3"/>
  <c r="CQ40" i="3" s="1"/>
  <c r="CR26" i="3"/>
  <c r="CR27" i="3" s="1"/>
  <c r="CB33" i="2"/>
  <c r="CB34" i="2" s="1"/>
  <c r="CC27" i="2"/>
  <c r="CQ41" i="3" l="1"/>
  <c r="CQ42" i="3" s="1"/>
  <c r="CR35" i="3"/>
  <c r="CB50" i="2"/>
  <c r="CC28" i="2"/>
  <c r="CC29" i="2" s="1"/>
  <c r="CB43" i="2"/>
  <c r="CB44" i="2" s="1"/>
  <c r="CC37" i="2"/>
  <c r="CQ48" i="3"/>
  <c r="CQ49" i="3" l="1"/>
  <c r="CQ50" i="3" s="1"/>
  <c r="CC38" i="2"/>
  <c r="CC39" i="2" s="1"/>
  <c r="CB51" i="2"/>
  <c r="CB52" i="2" s="1"/>
  <c r="CR36" i="3"/>
  <c r="CR37" i="3" s="1"/>
  <c r="CQ58" i="3" l="1"/>
  <c r="CQ59" i="3" s="1"/>
  <c r="CQ60" i="3" s="1"/>
  <c r="CB53" i="2"/>
  <c r="CB54" i="2" s="1"/>
  <c r="CC47" i="2"/>
  <c r="CB60" i="2"/>
  <c r="CQ51" i="3"/>
  <c r="CQ52" i="3" s="1"/>
  <c r="CR45" i="3"/>
  <c r="CQ68" i="3" l="1"/>
  <c r="CQ69" i="3" s="1"/>
  <c r="CQ70" i="3" s="1"/>
  <c r="CQ61" i="3"/>
  <c r="CQ62" i="3" s="1"/>
  <c r="CR55" i="3"/>
  <c r="CB61" i="2"/>
  <c r="CB62" i="2" s="1"/>
  <c r="CR46" i="3"/>
  <c r="CR47" i="3" s="1"/>
  <c r="CC48" i="2"/>
  <c r="CC49" i="2" s="1"/>
  <c r="CB70" i="2" l="1"/>
  <c r="CB71" i="2" s="1"/>
  <c r="CB72" i="2" s="1"/>
  <c r="CB63" i="2"/>
  <c r="CB64" i="2" s="1"/>
  <c r="CC57" i="2"/>
  <c r="CR56" i="3"/>
  <c r="CR57" i="3" s="1"/>
  <c r="CR65" i="3"/>
  <c r="CQ71" i="3"/>
  <c r="CQ72" i="3" s="1"/>
  <c r="CC58" i="2" l="1"/>
  <c r="CC59" i="2" s="1"/>
  <c r="CR66" i="3"/>
  <c r="CR67" i="3" s="1"/>
  <c r="CR8" i="3"/>
  <c r="CC67" i="2"/>
  <c r="CB73" i="2"/>
  <c r="CB74" i="2" s="1"/>
  <c r="CR9" i="3" l="1"/>
  <c r="CR10" i="3" s="1"/>
  <c r="CC10" i="2"/>
  <c r="CC68" i="2"/>
  <c r="CC69" i="2" s="1"/>
  <c r="CC11" i="2" l="1"/>
  <c r="CC12" i="2" s="1"/>
  <c r="CR11" i="3"/>
  <c r="CR12" i="3" s="1"/>
  <c r="CS5" i="3"/>
  <c r="CR18" i="3"/>
  <c r="CC13" i="2" l="1"/>
  <c r="CC14" i="2" s="1"/>
  <c r="CD7" i="2"/>
  <c r="CR19" i="3"/>
  <c r="CR20" i="3" s="1"/>
  <c r="CC20" i="2"/>
  <c r="CC21" i="2" s="1"/>
  <c r="CC22" i="2" s="1"/>
  <c r="CS6" i="3"/>
  <c r="CS7" i="3" s="1"/>
  <c r="CR28" i="3" l="1"/>
  <c r="CR29" i="3" s="1"/>
  <c r="CR30" i="3" s="1"/>
  <c r="CD17" i="2"/>
  <c r="CC23" i="2"/>
  <c r="CR21" i="3"/>
  <c r="CR22" i="3" s="1"/>
  <c r="CS15" i="3"/>
  <c r="CD8" i="2"/>
  <c r="CD9" i="2" s="1"/>
  <c r="CR38" i="3" l="1"/>
  <c r="CR39" i="3" s="1"/>
  <c r="CR40" i="3" s="1"/>
  <c r="CS16" i="3"/>
  <c r="CS17" i="3" s="1"/>
  <c r="CC24" i="2"/>
  <c r="CC30" i="2"/>
  <c r="CR31" i="3"/>
  <c r="CR32" i="3" s="1"/>
  <c r="CS25" i="3"/>
  <c r="CD18" i="2"/>
  <c r="CD19" i="2" s="1"/>
  <c r="CR48" i="3" l="1"/>
  <c r="CR49" i="3" s="1"/>
  <c r="CR50" i="3" s="1"/>
  <c r="CS35" i="3"/>
  <c r="CR41" i="3"/>
  <c r="CR42" i="3" s="1"/>
  <c r="CS26" i="3"/>
  <c r="CS27" i="3" s="1"/>
  <c r="CC31" i="2"/>
  <c r="CC32" i="2" s="1"/>
  <c r="CR58" i="3" l="1"/>
  <c r="CR59" i="3" s="1"/>
  <c r="CR60" i="3" s="1"/>
  <c r="CC33" i="2"/>
  <c r="CC34" i="2" s="1"/>
  <c r="CD27" i="2"/>
  <c r="CS36" i="3"/>
  <c r="CS37" i="3" s="1"/>
  <c r="CC40" i="2"/>
  <c r="CR51" i="3"/>
  <c r="CR52" i="3" s="1"/>
  <c r="CS45" i="3"/>
  <c r="CR68" i="3" l="1"/>
  <c r="CR69" i="3" s="1"/>
  <c r="CR70" i="3" s="1"/>
  <c r="CR71" i="3" s="1"/>
  <c r="CR72" i="3" s="1"/>
  <c r="CC41" i="2"/>
  <c r="CC42" i="2" s="1"/>
  <c r="CR61" i="3"/>
  <c r="CR62" i="3" s="1"/>
  <c r="CS55" i="3"/>
  <c r="CS46" i="3"/>
  <c r="CS47" i="3" s="1"/>
  <c r="CD28" i="2"/>
  <c r="CD29" i="2" s="1"/>
  <c r="CC50" i="2" l="1"/>
  <c r="CC51" i="2" s="1"/>
  <c r="CC52" i="2" s="1"/>
  <c r="CS65" i="3"/>
  <c r="CS8" i="3" s="1"/>
  <c r="CD37" i="2"/>
  <c r="CC43" i="2"/>
  <c r="CC44" i="2" s="1"/>
  <c r="CS56" i="3"/>
  <c r="CS57" i="3" s="1"/>
  <c r="CS66" i="3" l="1"/>
  <c r="CS67" i="3" s="1"/>
  <c r="CC60" i="2"/>
  <c r="CC61" i="2" s="1"/>
  <c r="CC62" i="2" s="1"/>
  <c r="CS9" i="3"/>
  <c r="CS10" i="3" s="1"/>
  <c r="CD38" i="2"/>
  <c r="CD39" i="2" s="1"/>
  <c r="CC53" i="2"/>
  <c r="CC54" i="2" s="1"/>
  <c r="CD47" i="2"/>
  <c r="CS18" i="3" l="1"/>
  <c r="CS19" i="3" s="1"/>
  <c r="CS20" i="3" s="1"/>
  <c r="CS11" i="3"/>
  <c r="CS12" i="3" s="1"/>
  <c r="CT5" i="3"/>
  <c r="CD48" i="2"/>
  <c r="CD49" i="2" s="1"/>
  <c r="CC63" i="2"/>
  <c r="CC64" i="2" s="1"/>
  <c r="CD57" i="2"/>
  <c r="CC70" i="2"/>
  <c r="CC71" i="2" s="1"/>
  <c r="CC72" i="2" s="1"/>
  <c r="CS28" i="3" l="1"/>
  <c r="CS29" i="3" s="1"/>
  <c r="CC73" i="2"/>
  <c r="CC74" i="2" s="1"/>
  <c r="CD67" i="2"/>
  <c r="CS21" i="3"/>
  <c r="CS22" i="3" s="1"/>
  <c r="CT15" i="3"/>
  <c r="CD58" i="2"/>
  <c r="CD59" i="2" s="1"/>
  <c r="CT6" i="3"/>
  <c r="CT7" i="3" s="1"/>
  <c r="CS30" i="3" l="1"/>
  <c r="CS31" i="3" s="1"/>
  <c r="CS32" i="3" s="1"/>
  <c r="CS38" i="3"/>
  <c r="CT16" i="3"/>
  <c r="CT17" i="3" s="1"/>
  <c r="CD10" i="2"/>
  <c r="CD68" i="2"/>
  <c r="CD69" i="2" s="1"/>
  <c r="CT25" i="3" l="1"/>
  <c r="CT26" i="3" s="1"/>
  <c r="CT27" i="3" s="1"/>
  <c r="CS39" i="3"/>
  <c r="CS40" i="3" s="1"/>
  <c r="CS41" i="3" s="1"/>
  <c r="CS42" i="3" s="1"/>
  <c r="CD11" i="2"/>
  <c r="CD12" i="2" s="1"/>
  <c r="CT35" i="3" l="1"/>
  <c r="CT36" i="3" s="1"/>
  <c r="CT37" i="3" s="1"/>
  <c r="CS48" i="3"/>
  <c r="CE7" i="2"/>
  <c r="CD13" i="2"/>
  <c r="CD14" i="2" s="1"/>
  <c r="CD20" i="2"/>
  <c r="CD21" i="2" s="1"/>
  <c r="CD22" i="2" s="1"/>
  <c r="CS49" i="3" l="1"/>
  <c r="CS50" i="3" s="1"/>
  <c r="CE8" i="2"/>
  <c r="CE9" i="2" s="1"/>
  <c r="CD23" i="2"/>
  <c r="CE17" i="2"/>
  <c r="CS58" i="3" l="1"/>
  <c r="CS59" i="3" s="1"/>
  <c r="CS51" i="3"/>
  <c r="CS52" i="3" s="1"/>
  <c r="CT45" i="3"/>
  <c r="CE18" i="2"/>
  <c r="CE19" i="2" s="1"/>
  <c r="CD30" i="2"/>
  <c r="CD24" i="2"/>
  <c r="CS60" i="3" l="1"/>
  <c r="CS61" i="3" s="1"/>
  <c r="CS62" i="3" s="1"/>
  <c r="CS68" i="3"/>
  <c r="CS69" i="3" s="1"/>
  <c r="CS70" i="3" s="1"/>
  <c r="CT65" i="3" s="1"/>
  <c r="CT46" i="3"/>
  <c r="CT47" i="3" s="1"/>
  <c r="CD31" i="2"/>
  <c r="CD32" i="2" s="1"/>
  <c r="CT55" i="3" l="1"/>
  <c r="CT56" i="3" s="1"/>
  <c r="CT57" i="3" s="1"/>
  <c r="CS71" i="3"/>
  <c r="CS72" i="3" s="1"/>
  <c r="CT8" i="3"/>
  <c r="CT66" i="3"/>
  <c r="CT67" i="3" s="1"/>
  <c r="CD33" i="2"/>
  <c r="CD34" i="2" s="1"/>
  <c r="CE27" i="2"/>
  <c r="CD40" i="2"/>
  <c r="CT9" i="3" l="1"/>
  <c r="CT10" i="3" s="1"/>
  <c r="CD41" i="2"/>
  <c r="CD42" i="2" s="1"/>
  <c r="CE28" i="2"/>
  <c r="CE29" i="2" s="1"/>
  <c r="CT18" i="3" l="1"/>
  <c r="CT11" i="3"/>
  <c r="CT12" i="3" s="1"/>
  <c r="CU5" i="3"/>
  <c r="CU6" i="3" s="1"/>
  <c r="Q3" i="9" s="1"/>
  <c r="CD43" i="2"/>
  <c r="CD44" i="2" s="1"/>
  <c r="CE37" i="2"/>
  <c r="CD50" i="2"/>
  <c r="CU7" i="3" l="1"/>
  <c r="CT19" i="3"/>
  <c r="CT20" i="3" s="1"/>
  <c r="N3" i="9"/>
  <c r="CE38" i="2"/>
  <c r="CE39" i="2" s="1"/>
  <c r="CD51" i="2"/>
  <c r="CD52" i="2" s="1"/>
  <c r="CT28" i="3" l="1"/>
  <c r="CT29" i="3" s="1"/>
  <c r="CT30" i="3" s="1"/>
  <c r="CD60" i="2"/>
  <c r="CD61" i="2" s="1"/>
  <c r="CD62" i="2" s="1"/>
  <c r="CT21" i="3"/>
  <c r="CT22" i="3" s="1"/>
  <c r="CU15" i="3"/>
  <c r="CD53" i="2"/>
  <c r="CD54" i="2" s="1"/>
  <c r="CE47" i="2"/>
  <c r="O15" i="9"/>
  <c r="CD70" i="2" l="1"/>
  <c r="CD71" i="2" s="1"/>
  <c r="CD72" i="2" s="1"/>
  <c r="CE67" i="2" s="1"/>
  <c r="CT38" i="3"/>
  <c r="CT31" i="3"/>
  <c r="CT32" i="3" s="1"/>
  <c r="CU25" i="3"/>
  <c r="CU16" i="3"/>
  <c r="CD63" i="2"/>
  <c r="CD64" i="2" s="1"/>
  <c r="CE57" i="2"/>
  <c r="CE48" i="2"/>
  <c r="CE49" i="2" s="1"/>
  <c r="CD73" i="2" l="1"/>
  <c r="CD74" i="2" s="1"/>
  <c r="CU17" i="3"/>
  <c r="Q4" i="9"/>
  <c r="N4" i="9" s="1"/>
  <c r="O16" i="9" s="1"/>
  <c r="CU26" i="3"/>
  <c r="CT39" i="3"/>
  <c r="CT40" i="3" s="1"/>
  <c r="CE10" i="2"/>
  <c r="CE68" i="2"/>
  <c r="CE69" i="2" s="1"/>
  <c r="CE58" i="2"/>
  <c r="CE59" i="2" s="1"/>
  <c r="CU27" i="3" l="1"/>
  <c r="Q5" i="9"/>
  <c r="N5" i="9" s="1"/>
  <c r="O17" i="9" s="1"/>
  <c r="CT48" i="3"/>
  <c r="CT49" i="3" s="1"/>
  <c r="CT50" i="3" s="1"/>
  <c r="CT41" i="3"/>
  <c r="CT42" i="3" s="1"/>
  <c r="CU35" i="3"/>
  <c r="CU36" i="3" s="1"/>
  <c r="CE11" i="2"/>
  <c r="CE12" i="2" s="1"/>
  <c r="CT58" i="3" l="1"/>
  <c r="CT59" i="3" s="1"/>
  <c r="CT60" i="3" s="1"/>
  <c r="CU37" i="3"/>
  <c r="Q6" i="9"/>
  <c r="N6" i="9" s="1"/>
  <c r="O18" i="9" s="1"/>
  <c r="CE20" i="2"/>
  <c r="CE21" i="2" s="1"/>
  <c r="CE22" i="2" s="1"/>
  <c r="CE23" i="2" s="1"/>
  <c r="CT51" i="3"/>
  <c r="CT52" i="3" s="1"/>
  <c r="CU45" i="3"/>
  <c r="CE13" i="2"/>
  <c r="CE14" i="2" s="1"/>
  <c r="CF7" i="2"/>
  <c r="CT68" i="3" l="1"/>
  <c r="CT69" i="3" s="1"/>
  <c r="CT70" i="3" s="1"/>
  <c r="CT71" i="3" s="1"/>
  <c r="CT72" i="3" s="1"/>
  <c r="CF17" i="2"/>
  <c r="CF18" i="2" s="1"/>
  <c r="CF19" i="2" s="1"/>
  <c r="CU46" i="3"/>
  <c r="CU55" i="3"/>
  <c r="CT61" i="3"/>
  <c r="CT62" i="3" s="1"/>
  <c r="CE24" i="2"/>
  <c r="CE30" i="2"/>
  <c r="CF8" i="2"/>
  <c r="CF9" i="2" s="1"/>
  <c r="CU65" i="3" l="1"/>
  <c r="CU8" i="3" s="1"/>
  <c r="Q7" i="9"/>
  <c r="CU47" i="3"/>
  <c r="CU56" i="3"/>
  <c r="CE31" i="2"/>
  <c r="CE32" i="2" s="1"/>
  <c r="CU66" i="3" l="1"/>
  <c r="CU67" i="3" s="1"/>
  <c r="CU57" i="3"/>
  <c r="Q8" i="9"/>
  <c r="N8" i="9" s="1"/>
  <c r="O20" i="9" s="1"/>
  <c r="N7" i="9"/>
  <c r="CU9" i="3"/>
  <c r="CU10" i="3" s="1"/>
  <c r="CU11" i="3" s="1"/>
  <c r="CU12" i="3" s="1"/>
  <c r="CE33" i="2"/>
  <c r="CE34" i="2" s="1"/>
  <c r="CF27" i="2"/>
  <c r="CE40" i="2"/>
  <c r="Q9" i="9" l="1"/>
  <c r="N9" i="9" s="1"/>
  <c r="O21" i="9" s="1"/>
  <c r="CU18" i="3"/>
  <c r="CU19" i="3" s="1"/>
  <c r="CU20" i="3" s="1"/>
  <c r="CU21" i="3" s="1"/>
  <c r="CU22" i="3" s="1"/>
  <c r="O19" i="9"/>
  <c r="P3" i="9"/>
  <c r="CE41" i="2"/>
  <c r="CE42" i="2" s="1"/>
  <c r="CF28" i="2"/>
  <c r="CF29" i="2" s="1"/>
  <c r="N10" i="9" l="1"/>
  <c r="N4" i="1" s="1"/>
  <c r="F23" i="1" s="1"/>
  <c r="K4" i="1"/>
  <c r="C23" i="1" s="1"/>
  <c r="O22" i="9"/>
  <c r="B24" i="1" s="1"/>
  <c r="Q10" i="9"/>
  <c r="CU28" i="3"/>
  <c r="CU29" i="3" s="1"/>
  <c r="CU30" i="3" s="1"/>
  <c r="CU31" i="3" s="1"/>
  <c r="CU32" i="3" s="1"/>
  <c r="P4" i="9"/>
  <c r="CE50" i="2"/>
  <c r="CE51" i="2" s="1"/>
  <c r="CE52" i="2" s="1"/>
  <c r="CF37" i="2"/>
  <c r="CE43" i="2"/>
  <c r="CE44" i="2" s="1"/>
  <c r="P5" i="9" l="1"/>
  <c r="CU38" i="3"/>
  <c r="CE60" i="2"/>
  <c r="CF38" i="2"/>
  <c r="CF39" i="2" s="1"/>
  <c r="CE53" i="2"/>
  <c r="CE54" i="2" s="1"/>
  <c r="CF47" i="2"/>
  <c r="CU39" i="3" l="1"/>
  <c r="CU40" i="3" s="1"/>
  <c r="CU41" i="3" s="1"/>
  <c r="CU42" i="3" s="1"/>
  <c r="CF48" i="2"/>
  <c r="CF49" i="2" s="1"/>
  <c r="CE61" i="2"/>
  <c r="CE62" i="2" s="1"/>
  <c r="CU48" i="3" l="1"/>
  <c r="CU49" i="3" s="1"/>
  <c r="CU50" i="3" s="1"/>
  <c r="CU51" i="3" s="1"/>
  <c r="CU52" i="3" s="1"/>
  <c r="P6" i="9"/>
  <c r="CE63" i="2"/>
  <c r="CE64" i="2" s="1"/>
  <c r="CF57" i="2"/>
  <c r="CE70" i="2"/>
  <c r="CE71" i="2" s="1"/>
  <c r="CE72" i="2" s="1"/>
  <c r="P7" i="9" l="1"/>
  <c r="CU58" i="3"/>
  <c r="CE73" i="2"/>
  <c r="CE74" i="2" s="1"/>
  <c r="CF67" i="2"/>
  <c r="CF58" i="2"/>
  <c r="CF59" i="2" s="1"/>
  <c r="CU59" i="3" l="1"/>
  <c r="CU60" i="3" s="1"/>
  <c r="CU61" i="3" s="1"/>
  <c r="CU62" i="3" s="1"/>
  <c r="CF68" i="2"/>
  <c r="CF69" i="2" s="1"/>
  <c r="CF10" i="2"/>
  <c r="P8" i="9" l="1"/>
  <c r="CU68" i="3"/>
  <c r="CU69" i="3" s="1"/>
  <c r="CU70" i="3" s="1"/>
  <c r="CU71" i="3" s="1"/>
  <c r="CU72" i="3" s="1"/>
  <c r="CF11" i="2"/>
  <c r="CF12" i="2" s="1"/>
  <c r="P9" i="9" l="1"/>
  <c r="K3" i="1" s="1"/>
  <c r="CF20" i="2"/>
  <c r="CF21" i="2" s="1"/>
  <c r="CF22" i="2" s="1"/>
  <c r="CG17" i="2" s="1"/>
  <c r="CF13" i="2"/>
  <c r="CF14" i="2" s="1"/>
  <c r="CG7" i="2"/>
  <c r="CF23" i="2" l="1"/>
  <c r="CF30" i="2" s="1"/>
  <c r="M3" i="1"/>
  <c r="E22" i="1" s="1"/>
  <c r="D24" i="1" s="1"/>
  <c r="F24" i="1" s="1"/>
  <c r="B27" i="1" s="1"/>
  <c r="C22" i="1"/>
  <c r="D9" i="1"/>
  <c r="CG18" i="2"/>
  <c r="CG19" i="2" s="1"/>
  <c r="CG8" i="2"/>
  <c r="CG9" i="2" s="1"/>
  <c r="CF24" i="2" l="1"/>
  <c r="CF31" i="2"/>
  <c r="CF32" i="2" s="1"/>
  <c r="CG27" i="2" l="1"/>
  <c r="CF33" i="2"/>
  <c r="CF34" i="2" s="1"/>
  <c r="CF40" i="2"/>
  <c r="CF41" i="2" l="1"/>
  <c r="CF42" i="2" s="1"/>
  <c r="CG28" i="2"/>
  <c r="CG29" i="2" s="1"/>
  <c r="CF43" i="2" l="1"/>
  <c r="CF44" i="2" s="1"/>
  <c r="CG37" i="2"/>
  <c r="CF50" i="2"/>
  <c r="CG38" i="2" l="1"/>
  <c r="CG39" i="2" s="1"/>
  <c r="CF51" i="2"/>
  <c r="CF52" i="2" s="1"/>
  <c r="CF53" i="2" l="1"/>
  <c r="CF54" i="2" s="1"/>
  <c r="CG47" i="2"/>
  <c r="CF60" i="2"/>
  <c r="CG48" i="2" l="1"/>
  <c r="CG49" i="2" s="1"/>
  <c r="CF61" i="2"/>
  <c r="CF62" i="2" s="1"/>
  <c r="CF70" i="2" l="1"/>
  <c r="CF71" i="2" s="1"/>
  <c r="CF72" i="2" s="1"/>
  <c r="CF63" i="2"/>
  <c r="CF64" i="2" s="1"/>
  <c r="CG57" i="2"/>
  <c r="CF73" i="2" l="1"/>
  <c r="CF74" i="2" s="1"/>
  <c r="CG67" i="2"/>
  <c r="CG58" i="2"/>
  <c r="CG59" i="2" s="1"/>
  <c r="CG10" i="2" l="1"/>
  <c r="CG68" i="2"/>
  <c r="CG69" i="2" s="1"/>
  <c r="CG11" i="2" l="1"/>
  <c r="CG12" i="2" s="1"/>
  <c r="CG20" i="2" l="1"/>
  <c r="CG21" i="2" s="1"/>
  <c r="CG22" i="2" s="1"/>
  <c r="CH17" i="2" s="1"/>
  <c r="CG13" i="2"/>
  <c r="CG14" i="2" s="1"/>
  <c r="CH7" i="2"/>
  <c r="CG23" i="2" l="1"/>
  <c r="CG24" i="2" s="1"/>
  <c r="CH8" i="2"/>
  <c r="CH9" i="2" s="1"/>
  <c r="CH18" i="2"/>
  <c r="CH19" i="2" s="1"/>
  <c r="CG30" i="2" l="1"/>
  <c r="CG31" i="2" s="1"/>
  <c r="CG32" i="2" s="1"/>
  <c r="CG33" i="2" l="1"/>
  <c r="CG34" i="2" s="1"/>
  <c r="CH27" i="2"/>
  <c r="CG40" i="2"/>
  <c r="CG41" i="2" l="1"/>
  <c r="CG42" i="2" s="1"/>
  <c r="CH28" i="2"/>
  <c r="CH29" i="2" s="1"/>
  <c r="CH37" i="2" l="1"/>
  <c r="CG43" i="2"/>
  <c r="CG44" i="2" s="1"/>
  <c r="CG50" i="2"/>
  <c r="CH38" i="2" l="1"/>
  <c r="CH39" i="2" s="1"/>
  <c r="CG51" i="2"/>
  <c r="CG52" i="2" s="1"/>
  <c r="CG60" i="2" l="1"/>
  <c r="CH47" i="2"/>
  <c r="CG53" i="2"/>
  <c r="CG54" i="2" s="1"/>
  <c r="CH48" i="2" l="1"/>
  <c r="CH49" i="2" s="1"/>
  <c r="CG61" i="2"/>
  <c r="CG62" i="2" s="1"/>
  <c r="CG70" i="2" l="1"/>
  <c r="CG71" i="2" s="1"/>
  <c r="CG72" i="2" s="1"/>
  <c r="CH57" i="2"/>
  <c r="CG63" i="2"/>
  <c r="CG64" i="2" s="1"/>
  <c r="CH58" i="2" l="1"/>
  <c r="CH59" i="2" s="1"/>
  <c r="CH67" i="2"/>
  <c r="CG73" i="2"/>
  <c r="CG74" i="2" s="1"/>
  <c r="CH68" i="2" l="1"/>
  <c r="CH69" i="2" s="1"/>
  <c r="CH10" i="2"/>
  <c r="CH11" i="2" l="1"/>
  <c r="CH12" i="2" s="1"/>
  <c r="CH20" i="2" l="1"/>
  <c r="CH21" i="2" s="1"/>
  <c r="CH22" i="2" s="1"/>
  <c r="CH23" i="2" s="1"/>
  <c r="CH13" i="2"/>
  <c r="CH14" i="2" s="1"/>
  <c r="CI7" i="2"/>
  <c r="CI17" i="2" l="1"/>
  <c r="CI18" i="2" s="1"/>
  <c r="CI19" i="2" s="1"/>
  <c r="CI8" i="2"/>
  <c r="CI9" i="2" s="1"/>
  <c r="CH30" i="2"/>
  <c r="CH24" i="2"/>
  <c r="CH31" i="2" l="1"/>
  <c r="CH32" i="2" s="1"/>
  <c r="CH33" i="2" l="1"/>
  <c r="CH34" i="2" s="1"/>
  <c r="CI27" i="2"/>
  <c r="CH40" i="2"/>
  <c r="CH41" i="2" l="1"/>
  <c r="CH42" i="2" s="1"/>
  <c r="CI28" i="2"/>
  <c r="CI29" i="2" s="1"/>
  <c r="CH43" i="2" l="1"/>
  <c r="CH44" i="2" s="1"/>
  <c r="CI37" i="2"/>
  <c r="CH50" i="2"/>
  <c r="CH51" i="2" l="1"/>
  <c r="CH52" i="2" s="1"/>
  <c r="CI38" i="2"/>
  <c r="CI39" i="2" s="1"/>
  <c r="CH60" i="2" l="1"/>
  <c r="CH61" i="2" s="1"/>
  <c r="CH62" i="2" s="1"/>
  <c r="CH53" i="2"/>
  <c r="CH54" i="2" s="1"/>
  <c r="CI47" i="2"/>
  <c r="CI48" i="2" l="1"/>
  <c r="CI49" i="2" s="1"/>
  <c r="CH63" i="2"/>
  <c r="CH64" i="2" s="1"/>
  <c r="CI57" i="2"/>
  <c r="CH70" i="2"/>
  <c r="CH71" i="2" s="1"/>
  <c r="CH72" i="2" s="1"/>
  <c r="CI58" i="2" l="1"/>
  <c r="CI59" i="2" s="1"/>
  <c r="CH73" i="2"/>
  <c r="CH74" i="2" s="1"/>
  <c r="CI67" i="2"/>
  <c r="CI68" i="2" l="1"/>
  <c r="CI69" i="2" s="1"/>
  <c r="CI10" i="2"/>
  <c r="CI11" i="2" l="1"/>
  <c r="CI12" i="2" s="1"/>
  <c r="CI20" i="2" l="1"/>
  <c r="CI21" i="2" s="1"/>
  <c r="CI22" i="2" s="1"/>
  <c r="CI23" i="2" s="1"/>
  <c r="CJ7" i="2"/>
  <c r="CI13" i="2"/>
  <c r="CI14" i="2" s="1"/>
  <c r="CJ17" i="2" l="1"/>
  <c r="CJ18" i="2" s="1"/>
  <c r="CJ19" i="2" s="1"/>
  <c r="CJ8" i="2"/>
  <c r="CJ9" i="2" s="1"/>
  <c r="CI30" i="2"/>
  <c r="CI24" i="2"/>
  <c r="CI31" i="2" l="1"/>
  <c r="CI32" i="2" s="1"/>
  <c r="CI33" i="2" l="1"/>
  <c r="CI34" i="2" s="1"/>
  <c r="CJ27" i="2"/>
  <c r="CI40" i="2"/>
  <c r="CI41" i="2" l="1"/>
  <c r="CI42" i="2" s="1"/>
  <c r="CJ28" i="2"/>
  <c r="CJ29" i="2" s="1"/>
  <c r="CJ37" i="2" l="1"/>
  <c r="CI43" i="2"/>
  <c r="CI44" i="2" s="1"/>
  <c r="CI50" i="2"/>
  <c r="CJ38" i="2" l="1"/>
  <c r="CJ39" i="2" s="1"/>
  <c r="CI51" i="2"/>
  <c r="CI52" i="2" s="1"/>
  <c r="CI53" i="2" l="1"/>
  <c r="CI54" i="2" s="1"/>
  <c r="CJ47" i="2"/>
  <c r="CI60" i="2"/>
  <c r="CJ48" i="2" l="1"/>
  <c r="CJ49" i="2" s="1"/>
  <c r="CI61" i="2"/>
  <c r="CI62" i="2" s="1"/>
  <c r="CI70" i="2" l="1"/>
  <c r="CI71" i="2" s="1"/>
  <c r="CI72" i="2" s="1"/>
  <c r="CI63" i="2"/>
  <c r="CI64" i="2" s="1"/>
  <c r="CJ57" i="2"/>
  <c r="CI73" i="2" l="1"/>
  <c r="CI74" i="2" s="1"/>
  <c r="CJ67" i="2"/>
  <c r="CJ58" i="2"/>
  <c r="CJ59" i="2" s="1"/>
  <c r="CJ10" i="2" l="1"/>
  <c r="CJ68" i="2"/>
  <c r="CJ69" i="2" s="1"/>
  <c r="CJ11" i="2" l="1"/>
  <c r="CJ12" i="2" s="1"/>
  <c r="CJ20" i="2" l="1"/>
  <c r="CJ21" i="2" s="1"/>
  <c r="CJ22" i="2" s="1"/>
  <c r="CJ23" i="2" s="1"/>
  <c r="CJ13" i="2"/>
  <c r="CJ14" i="2" s="1"/>
  <c r="CK7" i="2"/>
  <c r="CK17" i="2" l="1"/>
  <c r="CK18" i="2" s="1"/>
  <c r="CK19" i="2" s="1"/>
  <c r="CJ30" i="2"/>
  <c r="CJ24" i="2"/>
  <c r="CK8" i="2"/>
  <c r="CK9" i="2" s="1"/>
  <c r="CJ31" i="2" l="1"/>
  <c r="CJ32" i="2" s="1"/>
  <c r="CJ33" i="2" l="1"/>
  <c r="CJ34" i="2" s="1"/>
  <c r="CK27" i="2"/>
  <c r="CJ40" i="2"/>
  <c r="CJ41" i="2" l="1"/>
  <c r="CJ42" i="2" s="1"/>
  <c r="CK28" i="2"/>
  <c r="CK29" i="2" s="1"/>
  <c r="CJ50" i="2" l="1"/>
  <c r="CJ51" i="2" s="1"/>
  <c r="CJ52" i="2" s="1"/>
  <c r="CJ43" i="2"/>
  <c r="CJ44" i="2" s="1"/>
  <c r="CK37" i="2"/>
  <c r="CK38" i="2" l="1"/>
  <c r="CK39" i="2" s="1"/>
  <c r="CJ53" i="2"/>
  <c r="CJ54" i="2" s="1"/>
  <c r="CK47" i="2"/>
  <c r="CJ60" i="2"/>
  <c r="CK48" i="2" l="1"/>
  <c r="CK49" i="2" s="1"/>
  <c r="CJ61" i="2"/>
  <c r="CJ62" i="2" s="1"/>
  <c r="CJ70" i="2" l="1"/>
  <c r="CJ71" i="2" s="1"/>
  <c r="CJ72" i="2" s="1"/>
  <c r="CJ73" i="2" s="1"/>
  <c r="CJ74" i="2" s="1"/>
  <c r="CJ63" i="2"/>
  <c r="CJ64" i="2" s="1"/>
  <c r="CK57" i="2"/>
  <c r="CK67" i="2" l="1"/>
  <c r="CK68" i="2" s="1"/>
  <c r="CK69" i="2" s="1"/>
  <c r="CK58" i="2"/>
  <c r="CK59" i="2" s="1"/>
  <c r="CK10" i="2" l="1"/>
  <c r="CK11" i="2" s="1"/>
  <c r="CK12" i="2" s="1"/>
  <c r="CK13" i="2" l="1"/>
  <c r="CK14" i="2" s="1"/>
  <c r="CL7" i="2"/>
  <c r="CK20" i="2"/>
  <c r="CK21" i="2" s="1"/>
  <c r="CK22" i="2" s="1"/>
  <c r="CL17" i="2" l="1"/>
  <c r="CK23" i="2"/>
  <c r="CL8" i="2"/>
  <c r="CL9" i="2" s="1"/>
  <c r="CK24" i="2" l="1"/>
  <c r="CK30" i="2"/>
  <c r="CL18" i="2"/>
  <c r="CL19" i="2" s="1"/>
  <c r="CK31" i="2" l="1"/>
  <c r="CK32" i="2" s="1"/>
  <c r="CK40" i="2" l="1"/>
  <c r="CK41" i="2" s="1"/>
  <c r="CK42" i="2" s="1"/>
  <c r="CK33" i="2"/>
  <c r="CK34" i="2" s="1"/>
  <c r="CL27" i="2"/>
  <c r="CL28" i="2" l="1"/>
  <c r="CL29" i="2" s="1"/>
  <c r="CL37" i="2"/>
  <c r="CK43" i="2"/>
  <c r="CK44" i="2" s="1"/>
  <c r="CK50" i="2"/>
  <c r="CL38" i="2" l="1"/>
  <c r="CL39" i="2" s="1"/>
  <c r="CK51" i="2"/>
  <c r="CK52" i="2" s="1"/>
  <c r="CK53" i="2" l="1"/>
  <c r="CK54" i="2" s="1"/>
  <c r="CL47" i="2"/>
  <c r="CK60" i="2"/>
  <c r="CK61" i="2" l="1"/>
  <c r="CK62" i="2" s="1"/>
  <c r="CL48" i="2"/>
  <c r="CL49" i="2" s="1"/>
  <c r="CL57" i="2" l="1"/>
  <c r="CK63" i="2"/>
  <c r="CK64" i="2" s="1"/>
  <c r="CK70" i="2"/>
  <c r="CK71" i="2" s="1"/>
  <c r="CK72" i="2" s="1"/>
  <c r="CL58" i="2" l="1"/>
  <c r="CL59" i="2" s="1"/>
  <c r="CL67" i="2"/>
  <c r="CK73" i="2"/>
  <c r="CK74" i="2" s="1"/>
  <c r="CL68" i="2" l="1"/>
  <c r="CL69" i="2" s="1"/>
  <c r="CL10" i="2"/>
  <c r="CL11" i="2" l="1"/>
  <c r="CL12" i="2" s="1"/>
  <c r="CL20" i="2" l="1"/>
  <c r="CL21" i="2" s="1"/>
  <c r="CL22" i="2" s="1"/>
  <c r="CL23" i="2" s="1"/>
  <c r="CL13" i="2"/>
  <c r="CL14" i="2" s="1"/>
  <c r="CM7" i="2"/>
  <c r="CM17" i="2" l="1"/>
  <c r="CM18" i="2" s="1"/>
  <c r="CM19" i="2" s="1"/>
  <c r="CM8" i="2"/>
  <c r="CM9" i="2" s="1"/>
  <c r="CL24" i="2"/>
  <c r="CL30" i="2"/>
  <c r="CL31" i="2" l="1"/>
  <c r="CL32" i="2" s="1"/>
  <c r="CL33" i="2" l="1"/>
  <c r="CL34" i="2" s="1"/>
  <c r="CM27" i="2"/>
  <c r="CL40" i="2"/>
  <c r="CL41" i="2" l="1"/>
  <c r="CL42" i="2" s="1"/>
  <c r="CM28" i="2"/>
  <c r="CM29" i="2" s="1"/>
  <c r="CL43" i="2" l="1"/>
  <c r="CL44" i="2" s="1"/>
  <c r="CM37" i="2"/>
  <c r="CL50" i="2"/>
  <c r="CM38" i="2" l="1"/>
  <c r="CM39" i="2" s="1"/>
  <c r="CL51" i="2"/>
  <c r="CL52" i="2" s="1"/>
  <c r="CL53" i="2" l="1"/>
  <c r="CL54" i="2" s="1"/>
  <c r="CM47" i="2"/>
  <c r="CL60" i="2"/>
  <c r="CL61" i="2" l="1"/>
  <c r="CL62" i="2" s="1"/>
  <c r="CM48" i="2"/>
  <c r="CM49" i="2" s="1"/>
  <c r="CL70" i="2" l="1"/>
  <c r="CL71" i="2" s="1"/>
  <c r="CL72" i="2" s="1"/>
  <c r="CL73" i="2" s="1"/>
  <c r="CL74" i="2" s="1"/>
  <c r="CM57" i="2"/>
  <c r="CL63" i="2"/>
  <c r="CL64" i="2" s="1"/>
  <c r="CM67" i="2" l="1"/>
  <c r="CM10" i="2" s="1"/>
  <c r="CM58" i="2"/>
  <c r="CM59" i="2" s="1"/>
  <c r="CM68" i="2" l="1"/>
  <c r="CM69" i="2" s="1"/>
  <c r="CM11" i="2"/>
  <c r="CM12" i="2" s="1"/>
  <c r="CM20" i="2" l="1"/>
  <c r="CM21" i="2" s="1"/>
  <c r="CM22" i="2" s="1"/>
  <c r="CM23" i="2" s="1"/>
  <c r="CM13" i="2"/>
  <c r="CM14" i="2" s="1"/>
  <c r="CN7" i="2"/>
  <c r="CN17" i="2" l="1"/>
  <c r="CN18" i="2" s="1"/>
  <c r="CN19" i="2" s="1"/>
  <c r="CM24" i="2"/>
  <c r="CM30" i="2"/>
  <c r="CN8" i="2"/>
  <c r="CN9" i="2" s="1"/>
  <c r="CM31" i="2" l="1"/>
  <c r="CM32" i="2" s="1"/>
  <c r="CN27" i="2" l="1"/>
  <c r="CM33" i="2"/>
  <c r="CM34" i="2" s="1"/>
  <c r="CM40" i="2"/>
  <c r="CM41" i="2" l="1"/>
  <c r="CM42" i="2" s="1"/>
  <c r="CN28" i="2"/>
  <c r="CN29" i="2" s="1"/>
  <c r="CN37" i="2" l="1"/>
  <c r="CM43" i="2"/>
  <c r="CM44" i="2" s="1"/>
  <c r="CM50" i="2"/>
  <c r="CM51" i="2" l="1"/>
  <c r="CM52" i="2" s="1"/>
  <c r="CN38" i="2"/>
  <c r="CN39" i="2" s="1"/>
  <c r="CM60" i="2" l="1"/>
  <c r="CM61" i="2" s="1"/>
  <c r="CM62" i="2" s="1"/>
  <c r="CM53" i="2"/>
  <c r="CM54" i="2" s="1"/>
  <c r="CN47" i="2"/>
  <c r="CN48" i="2" l="1"/>
  <c r="CN49" i="2" s="1"/>
  <c r="CM63" i="2"/>
  <c r="CM64" i="2" s="1"/>
  <c r="CN57" i="2"/>
  <c r="CM70" i="2"/>
  <c r="CM71" i="2" s="1"/>
  <c r="CM72" i="2" s="1"/>
  <c r="CN58" i="2" l="1"/>
  <c r="CN59" i="2" s="1"/>
  <c r="CM73" i="2"/>
  <c r="CM74" i="2" s="1"/>
  <c r="CN67" i="2"/>
  <c r="CN68" i="2" l="1"/>
  <c r="CN69" i="2" s="1"/>
  <c r="CN10" i="2"/>
  <c r="CN11" i="2" l="1"/>
  <c r="CN12" i="2" s="1"/>
  <c r="CN20" i="2" l="1"/>
  <c r="CN21" i="2" s="1"/>
  <c r="CN22" i="2" s="1"/>
  <c r="CN13" i="2"/>
  <c r="CN14" i="2" s="1"/>
  <c r="CO7" i="2"/>
  <c r="CO8" i="2" l="1"/>
  <c r="CO9" i="2" s="1"/>
  <c r="CN23" i="2"/>
  <c r="CO17" i="2"/>
  <c r="CO18" i="2" l="1"/>
  <c r="CO19" i="2" s="1"/>
  <c r="CN24" i="2"/>
  <c r="CN30" i="2"/>
  <c r="CN31" i="2" l="1"/>
  <c r="CN32" i="2" s="1"/>
  <c r="CN40" i="2" l="1"/>
  <c r="CN41" i="2" s="1"/>
  <c r="CN42" i="2" s="1"/>
  <c r="CO27" i="2"/>
  <c r="CN33" i="2"/>
  <c r="CN34" i="2" s="1"/>
  <c r="CN43" i="2" l="1"/>
  <c r="CN44" i="2" s="1"/>
  <c r="CO37" i="2"/>
  <c r="CO28" i="2"/>
  <c r="CO29" i="2" s="1"/>
  <c r="CN50" i="2"/>
  <c r="CN51" i="2" l="1"/>
  <c r="CN52" i="2" s="1"/>
  <c r="CO38" i="2"/>
  <c r="CO39" i="2" s="1"/>
  <c r="CN53" i="2" l="1"/>
  <c r="CN54" i="2" s="1"/>
  <c r="CO47" i="2"/>
  <c r="CN60" i="2"/>
  <c r="CO48" i="2" l="1"/>
  <c r="CO49" i="2" s="1"/>
  <c r="CN61" i="2"/>
  <c r="CN62" i="2" s="1"/>
  <c r="CN63" i="2" l="1"/>
  <c r="CN64" i="2" s="1"/>
  <c r="CO57" i="2"/>
  <c r="CN70" i="2"/>
  <c r="CN71" i="2" s="1"/>
  <c r="CN72" i="2" s="1"/>
  <c r="CO67" i="2" l="1"/>
  <c r="CN73" i="2"/>
  <c r="CN74" i="2" s="1"/>
  <c r="CO58" i="2"/>
  <c r="CO59" i="2" s="1"/>
  <c r="CO10" i="2" l="1"/>
  <c r="CO68" i="2"/>
  <c r="CO69" i="2" s="1"/>
  <c r="CO11" i="2" l="1"/>
  <c r="CO12" i="2" s="1"/>
  <c r="CO20" i="2" l="1"/>
  <c r="CO21" i="2" s="1"/>
  <c r="CO22" i="2" s="1"/>
  <c r="CO23" i="2" s="1"/>
  <c r="CO13" i="2"/>
  <c r="CO14" i="2" s="1"/>
  <c r="CP7" i="2"/>
  <c r="CP17" i="2" l="1"/>
  <c r="CP18" i="2" s="1"/>
  <c r="CP19" i="2" s="1"/>
  <c r="CO30" i="2"/>
  <c r="CO24" i="2"/>
  <c r="CP8" i="2"/>
  <c r="CP9" i="2" s="1"/>
  <c r="CO31" i="2" l="1"/>
  <c r="CO32" i="2" s="1"/>
  <c r="CO33" i="2" l="1"/>
  <c r="CO34" i="2" s="1"/>
  <c r="CP27" i="2"/>
  <c r="CO40" i="2"/>
  <c r="CO41" i="2" l="1"/>
  <c r="CO42" i="2" s="1"/>
  <c r="CP28" i="2"/>
  <c r="CP29" i="2" s="1"/>
  <c r="CO43" i="2" l="1"/>
  <c r="CO44" i="2" s="1"/>
  <c r="CP37" i="2"/>
  <c r="CO50" i="2"/>
  <c r="CP38" i="2" l="1"/>
  <c r="CP39" i="2" s="1"/>
  <c r="CO51" i="2"/>
  <c r="CO52" i="2" s="1"/>
  <c r="CO60" i="2" l="1"/>
  <c r="CP47" i="2"/>
  <c r="CO53" i="2"/>
  <c r="CO54" i="2" s="1"/>
  <c r="CP48" i="2" l="1"/>
  <c r="CP49" i="2" s="1"/>
  <c r="CO61" i="2"/>
  <c r="CO62" i="2" s="1"/>
  <c r="CO63" i="2" l="1"/>
  <c r="CO64" i="2" s="1"/>
  <c r="CP57" i="2"/>
  <c r="CO70" i="2"/>
  <c r="CO71" i="2" s="1"/>
  <c r="CO72" i="2" s="1"/>
  <c r="CP58" i="2" l="1"/>
  <c r="CP59" i="2" s="1"/>
  <c r="CP67" i="2"/>
  <c r="CO73" i="2"/>
  <c r="CO74" i="2" s="1"/>
  <c r="CP68" i="2" l="1"/>
  <c r="CP69" i="2" s="1"/>
  <c r="CP10" i="2"/>
  <c r="CP11" i="2" l="1"/>
  <c r="CP12" i="2" s="1"/>
  <c r="CP20" i="2" l="1"/>
  <c r="CP21" i="2" s="1"/>
  <c r="CP22" i="2" s="1"/>
  <c r="CP23" i="2" s="1"/>
  <c r="CQ7" i="2"/>
  <c r="CP13" i="2"/>
  <c r="CP14" i="2" s="1"/>
  <c r="CQ17" i="2" l="1"/>
  <c r="CQ18" i="2" s="1"/>
  <c r="CQ19" i="2" s="1"/>
  <c r="CP24" i="2"/>
  <c r="CP30" i="2"/>
  <c r="CQ8" i="2"/>
  <c r="CQ9" i="2" s="1"/>
  <c r="CP31" i="2" l="1"/>
  <c r="CP32" i="2" s="1"/>
  <c r="CP40" i="2" l="1"/>
  <c r="CP41" i="2" s="1"/>
  <c r="CP42" i="2" s="1"/>
  <c r="CP33" i="2"/>
  <c r="CP34" i="2" s="1"/>
  <c r="CQ27" i="2"/>
  <c r="CQ28" i="2" l="1"/>
  <c r="CQ29" i="2" s="1"/>
  <c r="CP43" i="2"/>
  <c r="CP44" i="2" s="1"/>
  <c r="CQ37" i="2"/>
  <c r="CP50" i="2"/>
  <c r="CQ38" i="2" l="1"/>
  <c r="CQ39" i="2" s="1"/>
  <c r="CP51" i="2"/>
  <c r="CP52" i="2" s="1"/>
  <c r="CQ47" i="2" l="1"/>
  <c r="CP53" i="2"/>
  <c r="CP54" i="2" s="1"/>
  <c r="CP60" i="2"/>
  <c r="CP61" i="2" l="1"/>
  <c r="CP62" i="2" s="1"/>
  <c r="CQ48" i="2"/>
  <c r="CQ49" i="2" s="1"/>
  <c r="CQ57" i="2" l="1"/>
  <c r="CP63" i="2"/>
  <c r="CP64" i="2" s="1"/>
  <c r="CP70" i="2"/>
  <c r="CP71" i="2" s="1"/>
  <c r="CP72" i="2" s="1"/>
  <c r="CQ58" i="2" l="1"/>
  <c r="CQ59" i="2" s="1"/>
  <c r="CP73" i="2"/>
  <c r="CP74" i="2" s="1"/>
  <c r="CQ67" i="2"/>
  <c r="CQ10" i="2" l="1"/>
  <c r="CQ68" i="2"/>
  <c r="CQ69" i="2" s="1"/>
  <c r="CQ11" i="2" l="1"/>
  <c r="CQ12" i="2" s="1"/>
  <c r="CQ20" i="2" l="1"/>
  <c r="CQ21" i="2" s="1"/>
  <c r="CQ22" i="2" s="1"/>
  <c r="CQ23" i="2" s="1"/>
  <c r="CR7" i="2"/>
  <c r="CQ13" i="2"/>
  <c r="CQ14" i="2" s="1"/>
  <c r="CR17" i="2" l="1"/>
  <c r="CR18" i="2" s="1"/>
  <c r="CR19" i="2" s="1"/>
  <c r="CR8" i="2"/>
  <c r="CR9" i="2" s="1"/>
  <c r="CQ30" i="2"/>
  <c r="CQ24" i="2"/>
  <c r="CQ31" i="2" l="1"/>
  <c r="CQ32" i="2" s="1"/>
  <c r="CQ40" i="2" l="1"/>
  <c r="CQ41" i="2" s="1"/>
  <c r="CQ42" i="2" s="1"/>
  <c r="CQ33" i="2"/>
  <c r="CQ34" i="2" s="1"/>
  <c r="CR27" i="2"/>
  <c r="CR28" i="2" l="1"/>
  <c r="CR29" i="2" s="1"/>
  <c r="CR37" i="2"/>
  <c r="CQ43" i="2"/>
  <c r="CQ44" i="2" s="1"/>
  <c r="CQ50" i="2"/>
  <c r="CR38" i="2" l="1"/>
  <c r="CR39" i="2" s="1"/>
  <c r="CQ51" i="2"/>
  <c r="CQ52" i="2" s="1"/>
  <c r="CR47" i="2" l="1"/>
  <c r="CQ53" i="2"/>
  <c r="CQ54" i="2" s="1"/>
  <c r="CQ60" i="2"/>
  <c r="CQ61" i="2" l="1"/>
  <c r="CQ62" i="2" s="1"/>
  <c r="CR48" i="2"/>
  <c r="CR49" i="2" s="1"/>
  <c r="CQ63" i="2" l="1"/>
  <c r="CQ64" i="2" s="1"/>
  <c r="CR57" i="2"/>
  <c r="CQ70" i="2"/>
  <c r="CQ71" i="2" s="1"/>
  <c r="CQ72" i="2" s="1"/>
  <c r="CQ73" i="2" l="1"/>
  <c r="CQ74" i="2" s="1"/>
  <c r="CR67" i="2"/>
  <c r="CR58" i="2"/>
  <c r="CR59" i="2" s="1"/>
  <c r="CR68" i="2" l="1"/>
  <c r="CR69" i="2" s="1"/>
  <c r="CR10" i="2"/>
  <c r="CR11" i="2" l="1"/>
  <c r="CR12" i="2" s="1"/>
  <c r="CR20" i="2" l="1"/>
  <c r="CR21" i="2" s="1"/>
  <c r="CR22" i="2" s="1"/>
  <c r="CS17" i="2" s="1"/>
  <c r="CR13" i="2"/>
  <c r="CR14" i="2" s="1"/>
  <c r="CS7" i="2"/>
  <c r="CR23" i="2" l="1"/>
  <c r="CR24" i="2" s="1"/>
  <c r="CS8" i="2"/>
  <c r="CS9" i="2" s="1"/>
  <c r="CS18" i="2"/>
  <c r="CS19" i="2" s="1"/>
  <c r="CR30" i="2" l="1"/>
  <c r="CR31" i="2" s="1"/>
  <c r="CR32" i="2" s="1"/>
  <c r="CS27" i="2" l="1"/>
  <c r="CR33" i="2"/>
  <c r="CR34" i="2" s="1"/>
  <c r="CR40" i="2"/>
  <c r="CR41" i="2" l="1"/>
  <c r="CR42" i="2" s="1"/>
  <c r="CS28" i="2"/>
  <c r="CS29" i="2" s="1"/>
  <c r="CR43" i="2" l="1"/>
  <c r="CR44" i="2" s="1"/>
  <c r="CS37" i="2"/>
  <c r="CR50" i="2"/>
  <c r="CR51" i="2" l="1"/>
  <c r="CR52" i="2" s="1"/>
  <c r="CS38" i="2"/>
  <c r="CS39" i="2" s="1"/>
  <c r="CS47" i="2" l="1"/>
  <c r="CR53" i="2"/>
  <c r="CR54" i="2" s="1"/>
  <c r="CR60" i="2"/>
  <c r="CS48" i="2" l="1"/>
  <c r="CS49" i="2" s="1"/>
  <c r="CR61" i="2"/>
  <c r="CR62" i="2" s="1"/>
  <c r="CR63" i="2" l="1"/>
  <c r="CR64" i="2" s="1"/>
  <c r="CS57" i="2"/>
  <c r="CR70" i="2"/>
  <c r="CR71" i="2" s="1"/>
  <c r="CR72" i="2" s="1"/>
  <c r="CR73" i="2" l="1"/>
  <c r="CR74" i="2" s="1"/>
  <c r="CS67" i="2"/>
  <c r="CS58" i="2"/>
  <c r="CS59" i="2" s="1"/>
  <c r="CS10" i="2" l="1"/>
  <c r="CS68" i="2"/>
  <c r="CS69" i="2" s="1"/>
  <c r="CS11" i="2" l="1"/>
  <c r="CS12" i="2" s="1"/>
  <c r="CS20" i="2" l="1"/>
  <c r="CS21" i="2" s="1"/>
  <c r="CS22" i="2" s="1"/>
  <c r="CS23" i="2" s="1"/>
  <c r="CS13" i="2"/>
  <c r="CS14" i="2" s="1"/>
  <c r="CT7" i="2"/>
  <c r="CT17" i="2" l="1"/>
  <c r="CT18" i="2" s="1"/>
  <c r="CT19" i="2" s="1"/>
  <c r="CT8" i="2"/>
  <c r="CT9" i="2" s="1"/>
  <c r="CS24" i="2"/>
  <c r="CS30" i="2"/>
  <c r="CS31" i="2" l="1"/>
  <c r="CS32" i="2" s="1"/>
  <c r="CT27" i="2" l="1"/>
  <c r="CS33" i="2"/>
  <c r="CS34" i="2" s="1"/>
  <c r="CS40" i="2"/>
  <c r="CS41" i="2" l="1"/>
  <c r="CS42" i="2" s="1"/>
  <c r="CT28" i="2"/>
  <c r="CT29" i="2" s="1"/>
  <c r="CS43" i="2" l="1"/>
  <c r="CS44" i="2" s="1"/>
  <c r="CT37" i="2"/>
  <c r="CS50" i="2"/>
  <c r="CT38" i="2" l="1"/>
  <c r="CT39" i="2" s="1"/>
  <c r="CS51" i="2"/>
  <c r="CS52" i="2" s="1"/>
  <c r="CT47" i="2" l="1"/>
  <c r="CS53" i="2"/>
  <c r="CS54" i="2" s="1"/>
  <c r="CS60" i="2"/>
  <c r="CS61" i="2" l="1"/>
  <c r="CS62" i="2" s="1"/>
  <c r="CT48" i="2"/>
  <c r="CT49" i="2" s="1"/>
  <c r="CS63" i="2" l="1"/>
  <c r="CS64" i="2" s="1"/>
  <c r="CT57" i="2"/>
  <c r="CS70" i="2"/>
  <c r="CS71" i="2" s="1"/>
  <c r="CS72" i="2" s="1"/>
  <c r="CT67" i="2" l="1"/>
  <c r="CS73" i="2"/>
  <c r="CS74" i="2" s="1"/>
  <c r="CT58" i="2"/>
  <c r="CT59" i="2" s="1"/>
  <c r="CT68" i="2" l="1"/>
  <c r="CT69" i="2" s="1"/>
  <c r="CT10" i="2"/>
  <c r="CT11" i="2" l="1"/>
  <c r="CT12" i="2" s="1"/>
  <c r="CT20" i="2" l="1"/>
  <c r="CT21" i="2" s="1"/>
  <c r="CT22" i="2" s="1"/>
  <c r="CT23" i="2" s="1"/>
  <c r="CT13" i="2"/>
  <c r="CT14" i="2" s="1"/>
  <c r="CU7" i="2"/>
  <c r="CU17" i="2" l="1"/>
  <c r="CU18" i="2" s="1"/>
  <c r="CU8" i="2"/>
  <c r="CT30" i="2"/>
  <c r="CT24" i="2"/>
  <c r="CU9" i="2" l="1"/>
  <c r="G3" i="9"/>
  <c r="G4" i="9"/>
  <c r="E4" i="9" s="1"/>
  <c r="CT31" i="2"/>
  <c r="CT32" i="2" s="1"/>
  <c r="CU19" i="2"/>
  <c r="CT33" i="2" l="1"/>
  <c r="CT34" i="2" s="1"/>
  <c r="CU27" i="2"/>
  <c r="F16" i="9"/>
  <c r="O4" i="9"/>
  <c r="CT40" i="2"/>
  <c r="E3" i="9"/>
  <c r="CT41" i="2" l="1"/>
  <c r="CT42" i="2" s="1"/>
  <c r="F15" i="9"/>
  <c r="O3" i="9"/>
  <c r="CU28" i="2"/>
  <c r="CU29" i="2" l="1"/>
  <c r="CT50" i="2"/>
  <c r="CT51" i="2" s="1"/>
  <c r="CT52" i="2" s="1"/>
  <c r="CU37" i="2"/>
  <c r="CT43" i="2"/>
  <c r="CT44" i="2" s="1"/>
  <c r="G5" i="9"/>
  <c r="E5" i="9" l="1"/>
  <c r="CU38" i="2"/>
  <c r="CT53" i="2"/>
  <c r="CT54" i="2" s="1"/>
  <c r="CU47" i="2"/>
  <c r="CT60" i="2"/>
  <c r="CU48" i="2" l="1"/>
  <c r="G6" i="9"/>
  <c r="CT61" i="2"/>
  <c r="CT62" i="2" s="1"/>
  <c r="CU39" i="2"/>
  <c r="F17" i="9"/>
  <c r="O5" i="9"/>
  <c r="CT70" i="2" l="1"/>
  <c r="CT71" i="2" s="1"/>
  <c r="CT72" i="2" s="1"/>
  <c r="CU67" i="2" s="1"/>
  <c r="E6" i="9"/>
  <c r="CT63" i="2"/>
  <c r="CT64" i="2" s="1"/>
  <c r="CU57" i="2"/>
  <c r="G7" i="9"/>
  <c r="E7" i="9" s="1"/>
  <c r="CU49" i="2"/>
  <c r="CT73" i="2" l="1"/>
  <c r="CT74" i="2" s="1"/>
  <c r="F19" i="9"/>
  <c r="O7" i="9"/>
  <c r="F18" i="9"/>
  <c r="O6" i="9"/>
  <c r="CU58" i="2"/>
  <c r="CU10" i="2"/>
  <c r="CU68" i="2"/>
  <c r="CU69" i="2" l="1"/>
  <c r="CU11" i="2"/>
  <c r="CU12" i="2" s="1"/>
  <c r="CU13" i="2" s="1"/>
  <c r="CU14" i="2" s="1"/>
  <c r="G8" i="9"/>
  <c r="G9" i="9"/>
  <c r="E9" i="9" s="1"/>
  <c r="CU59" i="2"/>
  <c r="F3" i="9" l="1"/>
  <c r="CU20" i="2"/>
  <c r="CU21" i="2" s="1"/>
  <c r="CU22" i="2" s="1"/>
  <c r="CU23" i="2" s="1"/>
  <c r="CU24" i="2" s="1"/>
  <c r="F21" i="9"/>
  <c r="O9" i="9"/>
  <c r="E8" i="9"/>
  <c r="G10" i="9"/>
  <c r="C4" i="1"/>
  <c r="C13" i="1" s="1"/>
  <c r="F4" i="9" l="1"/>
  <c r="CU30" i="2"/>
  <c r="CU31" i="2" s="1"/>
  <c r="CU32" i="2" s="1"/>
  <c r="CU33" i="2" s="1"/>
  <c r="CU34" i="2" s="1"/>
  <c r="F20" i="9"/>
  <c r="F22" i="9" s="1"/>
  <c r="B15" i="1" s="1"/>
  <c r="O8" i="9"/>
  <c r="O10" i="9" s="1"/>
  <c r="B6" i="1" s="1"/>
  <c r="E10" i="9"/>
  <c r="F4" i="1" s="1"/>
  <c r="F13" i="1" s="1"/>
  <c r="F5" i="9" l="1"/>
  <c r="CU40" i="2"/>
  <c r="CU41" i="2" l="1"/>
  <c r="CU42" i="2" s="1"/>
  <c r="CU43" i="2" s="1"/>
  <c r="CU44" i="2" s="1"/>
  <c r="F6" i="9" l="1"/>
  <c r="CU50" i="2"/>
  <c r="CU51" i="2" l="1"/>
  <c r="CU52" i="2" s="1"/>
  <c r="CU53" i="2" s="1"/>
  <c r="CU54" i="2" l="1"/>
  <c r="CU60" i="2"/>
  <c r="CU61" i="2" s="1"/>
  <c r="CU62" i="2" s="1"/>
  <c r="CU63" i="2" s="1"/>
  <c r="F7" i="9" l="1"/>
  <c r="CU64" i="2"/>
  <c r="CU70" i="2"/>
  <c r="CU71" i="2" s="1"/>
  <c r="CU72" i="2" s="1"/>
  <c r="CU73" i="2" s="1"/>
  <c r="F8" i="9" l="1"/>
  <c r="CU74" i="2"/>
  <c r="F9" i="9" l="1"/>
  <c r="C3" i="1" l="1"/>
  <c r="C12" i="1" s="1"/>
  <c r="B5" i="1" l="1"/>
  <c r="B14" i="1" s="1"/>
  <c r="E3" i="1"/>
  <c r="D6" i="1" s="1"/>
  <c r="F6" i="1" s="1"/>
  <c r="E12" i="1" l="1"/>
  <c r="D15" i="1" s="1"/>
  <c r="F15" i="1" s="1"/>
  <c r="D5" i="1"/>
  <c r="D14" i="1" s="1"/>
  <c r="F5" i="1" l="1"/>
  <c r="C8" i="1" s="1"/>
  <c r="B9" i="1" s="1"/>
  <c r="F14" i="1" l="1"/>
  <c r="C17" i="1"/>
  <c r="B18" i="1" s="1"/>
</calcChain>
</file>

<file path=xl/sharedStrings.xml><?xml version="1.0" encoding="utf-8"?>
<sst xmlns="http://schemas.openxmlformats.org/spreadsheetml/2006/main" count="343" uniqueCount="73">
  <si>
    <t>Debts</t>
  </si>
  <si>
    <t>Balance owing</t>
  </si>
  <si>
    <t>Interest rate</t>
  </si>
  <si>
    <t>Minimum monthly payment</t>
  </si>
  <si>
    <t>Total interest paid</t>
  </si>
  <si>
    <t>Total paid</t>
  </si>
  <si>
    <t>Student loan</t>
  </si>
  <si>
    <t>The Warehouse</t>
  </si>
  <si>
    <t>Smith City</t>
  </si>
  <si>
    <t>TOTAL</t>
  </si>
  <si>
    <t xml:space="preserve"> </t>
  </si>
  <si>
    <t>or</t>
  </si>
  <si>
    <t>You'll pay approximately</t>
  </si>
  <si>
    <t>in total interest</t>
  </si>
  <si>
    <t>and</t>
  </si>
  <si>
    <t>Month beginning journey (1-12)</t>
  </si>
  <si>
    <t>Year beginning journey (YYYY)</t>
  </si>
  <si>
    <t>Month</t>
  </si>
  <si>
    <t>Monthly bonus payment</t>
  </si>
  <si>
    <t>One off bonus payment</t>
  </si>
  <si>
    <t>Loan # 1</t>
  </si>
  <si>
    <t>Last month's balance</t>
  </si>
  <si>
    <t>Interest accrued</t>
  </si>
  <si>
    <t>New balance</t>
  </si>
  <si>
    <t>Portion of snowball available</t>
  </si>
  <si>
    <t>Payment</t>
  </si>
  <si>
    <t>Month ending balance</t>
  </si>
  <si>
    <t>Loan # 2</t>
  </si>
  <si>
    <t>Loan # 7</t>
  </si>
  <si>
    <t>Loan # 6</t>
  </si>
  <si>
    <t>Loan # 5</t>
  </si>
  <si>
    <t>Loan # 4</t>
  </si>
  <si>
    <t>Loan # 3</t>
  </si>
  <si>
    <t>Car</t>
  </si>
  <si>
    <t>Number of months</t>
  </si>
  <si>
    <t>Loan payoff date</t>
  </si>
  <si>
    <t>You will be debt-free by</t>
  </si>
  <si>
    <t>years</t>
  </si>
  <si>
    <t>If you pay an extra</t>
  </si>
  <si>
    <t>over a period of</t>
  </si>
  <si>
    <t xml:space="preserve">or </t>
  </si>
  <si>
    <t>Total extra payments</t>
  </si>
  <si>
    <t>If you continue to</t>
  </si>
  <si>
    <t>save your</t>
  </si>
  <si>
    <t xml:space="preserve">debt payments AFTER the debts have been paid </t>
  </si>
  <si>
    <t xml:space="preserve">then you will be </t>
  </si>
  <si>
    <t>or a total of</t>
  </si>
  <si>
    <t>then you will save</t>
  </si>
  <si>
    <t>than if paying the minimum.</t>
  </si>
  <si>
    <t xml:space="preserve">Enter data in purple </t>
  </si>
  <si>
    <t>cells</t>
  </si>
  <si>
    <t>SNOWBALL RESULTS WITH EXTRA PAYMENTS</t>
  </si>
  <si>
    <t>SNOWBALL RESULTS WITHOUT EXTRA PAYMENTS</t>
  </si>
  <si>
    <t>than if no extra payments.</t>
  </si>
  <si>
    <t>Snowball with extra payments</t>
  </si>
  <si>
    <t>Snowball without extra payments</t>
  </si>
  <si>
    <t>No snowball -minimum payments compared to snowball with extra payments</t>
  </si>
  <si>
    <t xml:space="preserve">better off by </t>
  </si>
  <si>
    <t>PAYING THE MINIMUM WITH NO SNOWBALL</t>
  </si>
  <si>
    <t>VS.</t>
  </si>
  <si>
    <t>Loan</t>
  </si>
  <si>
    <t>Order</t>
  </si>
  <si>
    <t>VIEW YOUR RESULTS ON THE NEXT PAGE</t>
  </si>
  <si>
    <t>Recurring monthly bonus payment (Go you!)</t>
  </si>
  <si>
    <t>No snowball -minimum payments compared to snowball without extra payments</t>
  </si>
  <si>
    <t xml:space="preserve">If you have any future one payments you would like to make, enter in sheet 4 row 3 (in purple) </t>
  </si>
  <si>
    <t>Opening balance</t>
  </si>
  <si>
    <t>Interest</t>
  </si>
  <si>
    <t>Closing balance</t>
  </si>
  <si>
    <t>Minimum payment</t>
  </si>
  <si>
    <t>Minimum payments (do not enter data here)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</si>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</sst>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_-&quot;$&quot;* #,##0_-;\-&quot;$&quot;* #,##0_-;_-&quot;$&quot;* &quot;-&quot;??_-;_-@_-"/>
    <numFmt numFmtId="165" formatCode="0.00%\ &quot;average&quot;"/>
    <numFmt numFmtId="166" formatCode="0.00\ &quot;years&quot;"/>
    <numFmt numFmtId="167" formatCode="&quot;$&quot;0\ &quot;monthly&quot;"/>
    <numFmt numFmtId="168" formatCode="&quot;$&quot;#,##0.00"/>
    <numFmt numFmtId="169" formatCode="&quot;$&quot;#,##0"/>
    <numFmt numFmtId="170" formatCode="&quot;Loan 1&quot;\ General"/>
    <numFmt numFmtId="171" formatCode="0.0"/>
    <numFmt numFmtId="172" formatCode="0\ &quot;months&quot;"/>
    <numFmt numFmtId="173" formatCode="0.0\ &quot;years&quot;"/>
    <numFmt numFmtId="174" formatCode="&quot;$&quot;#,##0\ &quot;per month&quot;"/>
    <numFmt numFmtId="175" formatCode="[$-1409]d\ mmmm\ yy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4A4A4A"/>
      <name val="Calibri"/>
      <family val="2"/>
      <scheme val="minor"/>
    </font>
    <font>
      <sz val="12"/>
      <color rgb="FF4A4A4A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20"/>
      <color rgb="FF4A4A4A"/>
      <name val="Calibri"/>
      <family val="2"/>
      <scheme val="minor"/>
    </font>
    <font>
      <sz val="14"/>
      <color rgb="FF4A4A4A"/>
      <name val="Calibri"/>
      <family val="2"/>
      <scheme val="minor"/>
    </font>
    <font>
      <b/>
      <sz val="14"/>
      <color rgb="FF4A4A4A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B0F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16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0" fontId="5" fillId="2" borderId="2" xfId="2" applyNumberFormat="1" applyFont="1" applyFill="1" applyBorder="1" applyAlignment="1" applyProtection="1">
      <alignment horizontal="center"/>
      <protection locked="0"/>
    </xf>
    <xf numFmtId="10" fontId="5" fillId="2" borderId="0" xfId="2" applyNumberFormat="1" applyFont="1" applyFill="1" applyBorder="1" applyAlignment="1" applyProtection="1">
      <alignment horizontal="center"/>
      <protection locked="0"/>
    </xf>
    <xf numFmtId="10" fontId="5" fillId="2" borderId="11" xfId="2" applyNumberFormat="1" applyFont="1" applyFill="1" applyBorder="1" applyAlignment="1" applyProtection="1">
      <alignment horizontal="center"/>
      <protection locked="0"/>
    </xf>
    <xf numFmtId="0" fontId="3" fillId="0" borderId="10" xfId="0" applyFont="1" applyBorder="1" applyAlignment="1">
      <alignment horizontal="center"/>
    </xf>
    <xf numFmtId="2" fontId="8" fillId="0" borderId="0" xfId="0" applyNumberFormat="1" applyFont="1" applyAlignment="1" applyProtection="1">
      <alignment horizontal="center"/>
      <protection hidden="1"/>
    </xf>
    <xf numFmtId="0" fontId="8" fillId="0" borderId="2" xfId="0" applyFont="1" applyBorder="1" applyAlignment="1" applyProtection="1">
      <alignment horizontal="center"/>
      <protection hidden="1"/>
    </xf>
    <xf numFmtId="6" fontId="9" fillId="0" borderId="0" xfId="0" applyNumberFormat="1" applyFont="1" applyAlignment="1" applyProtection="1">
      <alignment horizontal="center"/>
      <protection hidden="1"/>
    </xf>
    <xf numFmtId="0" fontId="10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9" fontId="0" fillId="0" borderId="0" xfId="0" applyNumberFormat="1" applyAlignment="1">
      <alignment horizontal="center"/>
    </xf>
    <xf numFmtId="171" fontId="9" fillId="0" borderId="0" xfId="0" applyNumberFormat="1" applyFont="1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0" fontId="2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2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2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2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2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2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164" fontId="5" fillId="2" borderId="2" xfId="1" applyNumberFormat="1" applyFont="1" applyFill="1" applyBorder="1" applyAlignment="1" applyProtection="1">
      <alignment horizontal="center"/>
      <protection locked="0"/>
    </xf>
    <xf numFmtId="164" fontId="5" fillId="2" borderId="0" xfId="1" applyNumberFormat="1" applyFont="1" applyFill="1" applyBorder="1" applyAlignment="1" applyProtection="1">
      <alignment horizontal="center"/>
      <protection locked="0"/>
    </xf>
    <xf numFmtId="164" fontId="5" fillId="2" borderId="9" xfId="1" applyNumberFormat="1" applyFont="1" applyFill="1" applyBorder="1" applyAlignment="1" applyProtection="1">
      <alignment horizontal="center"/>
      <protection locked="0"/>
    </xf>
    <xf numFmtId="164" fontId="5" fillId="2" borderId="11" xfId="1" applyNumberFormat="1" applyFont="1" applyFill="1" applyBorder="1" applyAlignment="1" applyProtection="1">
      <alignment horizontal="center"/>
      <protection locked="0"/>
    </xf>
    <xf numFmtId="175" fontId="9" fillId="0" borderId="0" xfId="0" applyNumberFormat="1" applyFont="1" applyAlignment="1" applyProtection="1">
      <alignment horizontal="center"/>
      <protection hidden="1"/>
    </xf>
    <xf numFmtId="175" fontId="9" fillId="0" borderId="2" xfId="0" applyNumberFormat="1" applyFont="1" applyBorder="1" applyAlignment="1" applyProtection="1">
      <alignment horizontal="center"/>
      <protection hidden="1"/>
    </xf>
    <xf numFmtId="8" fontId="8" fillId="0" borderId="0" xfId="0" applyNumberFormat="1" applyFont="1" applyAlignment="1" applyProtection="1">
      <alignment horizontal="center"/>
      <protection hidden="1"/>
    </xf>
    <xf numFmtId="171" fontId="9" fillId="0" borderId="2" xfId="0" applyNumberFormat="1" applyFont="1" applyBorder="1" applyAlignment="1" applyProtection="1">
      <alignment horizontal="center"/>
      <protection hidden="1"/>
    </xf>
    <xf numFmtId="0" fontId="0" fillId="0" borderId="7" xfId="0" applyBorder="1"/>
    <xf numFmtId="6" fontId="9" fillId="0" borderId="19" xfId="0" applyNumberFormat="1" applyFont="1" applyBorder="1" applyAlignment="1" applyProtection="1">
      <alignment horizontal="center"/>
      <protection hidden="1"/>
    </xf>
    <xf numFmtId="0" fontId="8" fillId="0" borderId="19" xfId="0" applyFont="1" applyBorder="1" applyAlignment="1" applyProtection="1">
      <alignment horizontal="center"/>
      <protection hidden="1"/>
    </xf>
    <xf numFmtId="169" fontId="9" fillId="0" borderId="22" xfId="0" applyNumberFormat="1" applyFont="1" applyBorder="1" applyAlignment="1" applyProtection="1">
      <alignment horizontal="center"/>
      <protection hidden="1"/>
    </xf>
    <xf numFmtId="0" fontId="5" fillId="2" borderId="0" xfId="0" applyFont="1" applyFill="1" applyAlignment="1">
      <alignment horizontal="center" vertical="top"/>
    </xf>
    <xf numFmtId="0" fontId="10" fillId="0" borderId="0" xfId="0" applyFont="1" applyAlignment="1">
      <alignment horizontal="center"/>
    </xf>
    <xf numFmtId="169" fontId="9" fillId="0" borderId="20" xfId="0" applyNumberFormat="1" applyFont="1" applyBorder="1" applyAlignment="1" applyProtection="1">
      <alignment horizontal="center"/>
      <protection hidden="1"/>
    </xf>
    <xf numFmtId="0" fontId="7" fillId="0" borderId="0" xfId="0" applyFont="1"/>
    <xf numFmtId="0" fontId="4" fillId="0" borderId="0" xfId="0" applyFont="1"/>
    <xf numFmtId="0" fontId="2" fillId="0" borderId="0" xfId="0" applyFont="1" applyAlignment="1">
      <alignment horizontal="center" vertical="center"/>
    </xf>
    <xf numFmtId="0" fontId="18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3" fillId="0" borderId="6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164" fontId="4" fillId="0" borderId="0" xfId="1" applyNumberFormat="1" applyFont="1" applyFill="1" applyBorder="1" applyAlignment="1" applyProtection="1">
      <alignment horizontal="center"/>
      <protection hidden="1"/>
    </xf>
    <xf numFmtId="14" fontId="13" fillId="0" borderId="0" xfId="0" applyNumberFormat="1" applyFont="1" applyAlignment="1" applyProtection="1">
      <alignment horizontal="center"/>
      <protection hidden="1"/>
    </xf>
    <xf numFmtId="164" fontId="13" fillId="0" borderId="3" xfId="0" applyNumberFormat="1" applyFont="1" applyBorder="1" applyAlignment="1" applyProtection="1">
      <alignment horizontal="center"/>
      <protection hidden="1"/>
    </xf>
    <xf numFmtId="164" fontId="13" fillId="0" borderId="7" xfId="0" applyNumberFormat="1" applyFont="1" applyBorder="1" applyAlignment="1" applyProtection="1">
      <alignment horizontal="center"/>
      <protection hidden="1"/>
    </xf>
    <xf numFmtId="14" fontId="13" fillId="0" borderId="11" xfId="0" applyNumberFormat="1" applyFont="1" applyBorder="1" applyAlignment="1" applyProtection="1">
      <alignment horizontal="center"/>
      <protection hidden="1"/>
    </xf>
    <xf numFmtId="164" fontId="13" fillId="0" borderId="12" xfId="0" applyNumberFormat="1" applyFont="1" applyBorder="1" applyAlignment="1" applyProtection="1">
      <alignment horizontal="center"/>
      <protection hidden="1"/>
    </xf>
    <xf numFmtId="164" fontId="3" fillId="0" borderId="11" xfId="1" applyNumberFormat="1" applyFont="1" applyFill="1" applyBorder="1" applyAlignment="1" applyProtection="1">
      <alignment horizontal="center"/>
      <protection hidden="1"/>
    </xf>
    <xf numFmtId="2" fontId="3" fillId="0" borderId="11" xfId="0" applyNumberFormat="1" applyFont="1" applyBorder="1" applyAlignment="1" applyProtection="1">
      <alignment horizontal="center"/>
      <protection hidden="1"/>
    </xf>
    <xf numFmtId="6" fontId="3" fillId="0" borderId="12" xfId="0" applyNumberFormat="1" applyFont="1" applyBorder="1" applyAlignment="1" applyProtection="1">
      <alignment horizontal="center"/>
      <protection hidden="1"/>
    </xf>
    <xf numFmtId="164" fontId="3" fillId="0" borderId="4" xfId="1" applyNumberFormat="1" applyFont="1" applyBorder="1" applyAlignment="1" applyProtection="1">
      <alignment horizontal="center"/>
      <protection hidden="1"/>
    </xf>
    <xf numFmtId="165" fontId="3" fillId="0" borderId="11" xfId="0" applyNumberFormat="1" applyFont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164" fontId="14" fillId="0" borderId="14" xfId="1" applyNumberFormat="1" applyFont="1" applyFill="1" applyBorder="1" applyAlignment="1" applyProtection="1">
      <alignment horizontal="center"/>
      <protection hidden="1"/>
    </xf>
    <xf numFmtId="9" fontId="14" fillId="0" borderId="2" xfId="2" applyFont="1" applyFill="1" applyBorder="1" applyAlignment="1" applyProtection="1">
      <alignment horizontal="center"/>
      <protection hidden="1"/>
    </xf>
    <xf numFmtId="164" fontId="14" fillId="0" borderId="3" xfId="1" applyNumberFormat="1" applyFont="1" applyFill="1" applyBorder="1" applyAlignment="1" applyProtection="1">
      <alignment horizontal="center"/>
      <protection hidden="1"/>
    </xf>
    <xf numFmtId="164" fontId="14" fillId="0" borderId="9" xfId="1" applyNumberFormat="1" applyFont="1" applyFill="1" applyBorder="1" applyAlignment="1" applyProtection="1">
      <alignment horizontal="center"/>
      <protection hidden="1"/>
    </xf>
    <xf numFmtId="9" fontId="14" fillId="0" borderId="0" xfId="2" applyFont="1" applyFill="1" applyBorder="1" applyAlignment="1" applyProtection="1">
      <alignment horizontal="center"/>
      <protection hidden="1"/>
    </xf>
    <xf numFmtId="164" fontId="14" fillId="0" borderId="7" xfId="1" applyNumberFormat="1" applyFont="1" applyFill="1" applyBorder="1" applyAlignment="1" applyProtection="1">
      <alignment horizontal="center"/>
      <protection hidden="1"/>
    </xf>
    <xf numFmtId="164" fontId="14" fillId="0" borderId="13" xfId="1" applyNumberFormat="1" applyFont="1" applyFill="1" applyBorder="1" applyAlignment="1" applyProtection="1">
      <alignment horizontal="center"/>
      <protection hidden="1"/>
    </xf>
    <xf numFmtId="9" fontId="14" fillId="0" borderId="11" xfId="2" applyFont="1" applyFill="1" applyBorder="1" applyAlignment="1" applyProtection="1">
      <alignment horizontal="center"/>
      <protection hidden="1"/>
    </xf>
    <xf numFmtId="164" fontId="14" fillId="0" borderId="12" xfId="1" applyNumberFormat="1" applyFont="1" applyFill="1" applyBorder="1" applyAlignment="1" applyProtection="1">
      <alignment horizontal="center"/>
      <protection hidden="1"/>
    </xf>
    <xf numFmtId="164" fontId="4" fillId="0" borderId="11" xfId="1" applyNumberFormat="1" applyFont="1" applyFill="1" applyBorder="1" applyAlignment="1" applyProtection="1">
      <alignment horizontal="center"/>
      <protection hidden="1"/>
    </xf>
    <xf numFmtId="0" fontId="3" fillId="0" borderId="10" xfId="0" applyFont="1" applyBorder="1" applyAlignment="1" applyProtection="1">
      <alignment horizontal="center"/>
      <protection hidden="1"/>
    </xf>
    <xf numFmtId="164" fontId="3" fillId="0" borderId="13" xfId="1" applyNumberFormat="1" applyFont="1" applyBorder="1" applyAlignment="1" applyProtection="1">
      <alignment horizontal="center"/>
      <protection hidden="1"/>
    </xf>
    <xf numFmtId="164" fontId="3" fillId="0" borderId="12" xfId="0" applyNumberFormat="1" applyFont="1" applyBorder="1" applyAlignment="1" applyProtection="1">
      <alignment horizontal="center"/>
      <protection hidden="1"/>
    </xf>
    <xf numFmtId="170" fontId="2" fillId="0" borderId="0" xfId="0" applyNumberFormat="1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169" fontId="0" fillId="0" borderId="0" xfId="0" applyNumberForma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170" fontId="0" fillId="0" borderId="0" xfId="0" applyNumberFormat="1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69" fontId="2" fillId="0" borderId="0" xfId="0" applyNumberFormat="1" applyFont="1" applyAlignment="1" applyProtection="1">
      <alignment horizontal="center"/>
      <protection hidden="1"/>
    </xf>
    <xf numFmtId="0" fontId="8" fillId="0" borderId="22" xfId="0" applyFont="1" applyBorder="1" applyProtection="1">
      <protection hidden="1"/>
    </xf>
    <xf numFmtId="0" fontId="8" fillId="0" borderId="27" xfId="0" applyFont="1" applyBorder="1" applyAlignment="1" applyProtection="1">
      <alignment horizontal="center"/>
      <protection hidden="1"/>
    </xf>
    <xf numFmtId="0" fontId="10" fillId="0" borderId="21" xfId="0" applyFont="1" applyBorder="1" applyProtection="1">
      <protection hidden="1"/>
    </xf>
    <xf numFmtId="169" fontId="11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173" fontId="11" fillId="0" borderId="0" xfId="0" applyNumberFormat="1" applyFont="1" applyAlignment="1" applyProtection="1">
      <alignment horizontal="center"/>
      <protection hidden="1"/>
    </xf>
    <xf numFmtId="174" fontId="11" fillId="0" borderId="22" xfId="0" applyNumberFormat="1" applyFont="1" applyBorder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164" fontId="11" fillId="0" borderId="0" xfId="0" applyNumberFormat="1" applyFont="1" applyProtection="1">
      <protection hidden="1"/>
    </xf>
    <xf numFmtId="0" fontId="10" fillId="0" borderId="18" xfId="0" applyFont="1" applyBorder="1" applyProtection="1">
      <protection hidden="1"/>
    </xf>
    <xf numFmtId="164" fontId="16" fillId="12" borderId="19" xfId="0" applyNumberFormat="1" applyFont="1" applyFill="1" applyBorder="1" applyAlignment="1" applyProtection="1">
      <alignment horizontal="center"/>
      <protection hidden="1"/>
    </xf>
    <xf numFmtId="0" fontId="10" fillId="0" borderId="19" xfId="0" applyFont="1" applyBorder="1" applyAlignment="1" applyProtection="1">
      <alignment horizontal="center"/>
      <protection hidden="1"/>
    </xf>
    <xf numFmtId="173" fontId="16" fillId="12" borderId="19" xfId="0" applyNumberFormat="1" applyFont="1" applyFill="1" applyBorder="1" applyAlignment="1" applyProtection="1">
      <alignment horizontal="center"/>
      <protection hidden="1"/>
    </xf>
    <xf numFmtId="172" fontId="15" fillId="12" borderId="20" xfId="0" applyNumberFormat="1" applyFont="1" applyFill="1" applyBorder="1" applyAlignment="1" applyProtection="1">
      <alignment horizontal="center"/>
      <protection hidden="1"/>
    </xf>
    <xf numFmtId="6" fontId="11" fillId="0" borderId="0" xfId="0" applyNumberFormat="1" applyFont="1" applyAlignment="1" applyProtection="1">
      <alignment horizontal="center"/>
      <protection hidden="1"/>
    </xf>
    <xf numFmtId="166" fontId="11" fillId="0" borderId="0" xfId="0" applyNumberFormat="1" applyFont="1" applyAlignment="1" applyProtection="1">
      <alignment horizont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44" fontId="10" fillId="0" borderId="0" xfId="0" applyNumberFormat="1" applyFont="1" applyAlignment="1" applyProtection="1">
      <alignment horizontal="center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174" fontId="15" fillId="0" borderId="0" xfId="0" applyNumberFormat="1" applyFont="1" applyAlignment="1" applyProtection="1">
      <alignment horizontal="center"/>
      <protection hidden="1"/>
    </xf>
    <xf numFmtId="169" fontId="15" fillId="0" borderId="0" xfId="0" applyNumberFormat="1" applyFont="1" applyAlignment="1" applyProtection="1">
      <alignment horizontal="center"/>
      <protection hidden="1"/>
    </xf>
    <xf numFmtId="175" fontId="15" fillId="0" borderId="0" xfId="0" applyNumberFormat="1" applyFont="1" applyAlignment="1" applyProtection="1">
      <alignment horizontal="center"/>
      <protection hidden="1"/>
    </xf>
    <xf numFmtId="164" fontId="14" fillId="0" borderId="2" xfId="1" applyNumberFormat="1" applyFont="1" applyFill="1" applyBorder="1" applyAlignment="1" applyProtection="1">
      <alignment horizontal="center"/>
      <protection hidden="1"/>
    </xf>
    <xf numFmtId="170" fontId="4" fillId="0" borderId="1" xfId="0" applyNumberFormat="1" applyFont="1" applyBorder="1" applyAlignment="1" applyProtection="1">
      <alignment horizontal="center"/>
      <protection hidden="1"/>
    </xf>
    <xf numFmtId="10" fontId="14" fillId="0" borderId="2" xfId="2" applyNumberFormat="1" applyFont="1" applyFill="1" applyBorder="1" applyAlignment="1" applyProtection="1">
      <alignment horizontal="center"/>
      <protection hidden="1"/>
    </xf>
    <xf numFmtId="164" fontId="13" fillId="0" borderId="0" xfId="0" applyNumberFormat="1" applyFont="1" applyAlignment="1" applyProtection="1">
      <alignment horizontal="center"/>
      <protection hidden="1"/>
    </xf>
    <xf numFmtId="164" fontId="14" fillId="0" borderId="0" xfId="1" applyNumberFormat="1" applyFont="1" applyFill="1" applyBorder="1" applyAlignment="1" applyProtection="1">
      <alignment horizontal="center"/>
      <protection hidden="1"/>
    </xf>
    <xf numFmtId="170" fontId="4" fillId="0" borderId="8" xfId="0" applyNumberFormat="1" applyFont="1" applyBorder="1" applyAlignment="1" applyProtection="1">
      <alignment horizontal="center"/>
      <protection hidden="1"/>
    </xf>
    <xf numFmtId="10" fontId="14" fillId="0" borderId="0" xfId="2" applyNumberFormat="1" applyFont="1" applyFill="1" applyBorder="1" applyAlignment="1" applyProtection="1">
      <alignment horizontal="center"/>
      <protection hidden="1"/>
    </xf>
    <xf numFmtId="164" fontId="14" fillId="0" borderId="11" xfId="1" applyNumberFormat="1" applyFont="1" applyFill="1" applyBorder="1" applyAlignment="1" applyProtection="1">
      <alignment horizontal="center"/>
      <protection hidden="1"/>
    </xf>
    <xf numFmtId="170" fontId="4" fillId="0" borderId="10" xfId="0" applyNumberFormat="1" applyFont="1" applyBorder="1" applyAlignment="1" applyProtection="1">
      <alignment horizontal="center"/>
      <protection hidden="1"/>
    </xf>
    <xf numFmtId="10" fontId="14" fillId="0" borderId="11" xfId="2" applyNumberFormat="1" applyFont="1" applyFill="1" applyBorder="1" applyAlignment="1" applyProtection="1">
      <alignment horizontal="center"/>
      <protection hidden="1"/>
    </xf>
    <xf numFmtId="164" fontId="13" fillId="0" borderId="13" xfId="0" applyNumberFormat="1" applyFont="1" applyBorder="1" applyAlignment="1" applyProtection="1">
      <alignment horizontal="center"/>
      <protection hidden="1"/>
    </xf>
    <xf numFmtId="164" fontId="13" fillId="0" borderId="11" xfId="0" applyNumberFormat="1" applyFont="1" applyBorder="1" applyAlignment="1" applyProtection="1">
      <alignment horizontal="center"/>
      <protection hidden="1"/>
    </xf>
    <xf numFmtId="164" fontId="3" fillId="0" borderId="11" xfId="1" applyNumberFormat="1" applyFont="1" applyBorder="1" applyAlignment="1" applyProtection="1">
      <alignment horizontal="center"/>
      <protection hidden="1"/>
    </xf>
    <xf numFmtId="164" fontId="3" fillId="0" borderId="12" xfId="1" applyNumberFormat="1" applyFont="1" applyBorder="1" applyAlignment="1" applyProtection="1">
      <alignment horizontal="center"/>
      <protection hidden="1"/>
    </xf>
    <xf numFmtId="164" fontId="3" fillId="0" borderId="11" xfId="0" applyNumberFormat="1" applyFont="1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 applyProtection="1">
      <alignment horizontal="center" vertical="center" wrapText="1"/>
      <protection hidden="1"/>
    </xf>
    <xf numFmtId="0" fontId="3" fillId="0" borderId="5" xfId="0" applyFont="1" applyBorder="1" applyAlignment="1" applyProtection="1">
      <alignment horizontal="center" vertical="center" wrapText="1"/>
      <protection hidden="1"/>
    </xf>
    <xf numFmtId="0" fontId="3" fillId="0" borderId="6" xfId="0" applyFont="1" applyBorder="1" applyAlignment="1" applyProtection="1">
      <alignment horizontal="center" vertical="center" wrapText="1"/>
      <protection hidden="1"/>
    </xf>
    <xf numFmtId="0" fontId="3" fillId="0" borderId="13" xfId="0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" fillId="6" borderId="0" xfId="0" applyFont="1" applyFill="1" applyAlignment="1" applyProtection="1">
      <alignment horizontal="center"/>
      <protection hidden="1"/>
    </xf>
    <xf numFmtId="0" fontId="0" fillId="6" borderId="0" xfId="0" applyFill="1" applyAlignment="1" applyProtection="1">
      <alignment horizontal="center"/>
      <protection hidden="1"/>
    </xf>
    <xf numFmtId="14" fontId="0" fillId="6" borderId="0" xfId="0" applyNumberFormat="1" applyFill="1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44" fontId="0" fillId="6" borderId="0" xfId="0" applyNumberFormat="1" applyFill="1" applyAlignment="1" applyProtection="1">
      <alignment horizontal="center"/>
      <protection hidden="1"/>
    </xf>
    <xf numFmtId="0" fontId="2" fillId="4" borderId="0" xfId="0" applyFont="1" applyFill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164" fontId="0" fillId="4" borderId="0" xfId="0" applyNumberFormat="1" applyFill="1" applyAlignment="1" applyProtection="1">
      <alignment horizontal="center"/>
      <protection hidden="1"/>
    </xf>
    <xf numFmtId="0" fontId="2" fillId="5" borderId="0" xfId="0" applyFont="1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0" fillId="8" borderId="0" xfId="0" applyFill="1" applyAlignment="1" applyProtection="1">
      <alignment horizontal="center"/>
      <protection hidden="1"/>
    </xf>
    <xf numFmtId="164" fontId="0" fillId="8" borderId="0" xfId="0" applyNumberFormat="1" applyFill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/>
      <protection hidden="1"/>
    </xf>
    <xf numFmtId="164" fontId="0" fillId="9" borderId="0" xfId="0" applyNumberFormat="1" applyFill="1" applyAlignment="1" applyProtection="1">
      <alignment horizontal="center"/>
      <protection hidden="1"/>
    </xf>
    <xf numFmtId="0" fontId="2" fillId="7" borderId="0" xfId="0" applyFont="1" applyFill="1" applyAlignment="1" applyProtection="1">
      <alignment horizontal="center"/>
      <protection hidden="1"/>
    </xf>
    <xf numFmtId="0" fontId="0" fillId="7" borderId="0" xfId="0" applyFill="1" applyAlignment="1" applyProtection="1">
      <alignment horizontal="center"/>
      <protection hidden="1"/>
    </xf>
    <xf numFmtId="164" fontId="0" fillId="7" borderId="0" xfId="0" applyNumberFormat="1" applyFill="1" applyAlignment="1" applyProtection="1">
      <alignment horizontal="center"/>
      <protection hidden="1"/>
    </xf>
    <xf numFmtId="0" fontId="2" fillId="10" borderId="0" xfId="0" applyFont="1" applyFill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164" fontId="0" fillId="10" borderId="0" xfId="0" applyNumberFormat="1" applyFill="1" applyAlignment="1" applyProtection="1">
      <alignment horizontal="center"/>
      <protection hidden="1"/>
    </xf>
    <xf numFmtId="164" fontId="2" fillId="6" borderId="0" xfId="0" applyNumberFormat="1" applyFont="1" applyFill="1" applyAlignment="1" applyProtection="1">
      <alignment horizontal="center"/>
      <protection hidden="1"/>
    </xf>
    <xf numFmtId="164" fontId="2" fillId="4" borderId="0" xfId="0" applyNumberFormat="1" applyFont="1" applyFill="1" applyAlignment="1" applyProtection="1">
      <alignment horizontal="center"/>
      <protection hidden="1"/>
    </xf>
    <xf numFmtId="164" fontId="2" fillId="5" borderId="0" xfId="0" applyNumberFormat="1" applyFont="1" applyFill="1" applyAlignment="1" applyProtection="1">
      <alignment horizontal="center"/>
      <protection hidden="1"/>
    </xf>
    <xf numFmtId="164" fontId="2" fillId="8" borderId="0" xfId="0" applyNumberFormat="1" applyFont="1" applyFill="1" applyAlignment="1" applyProtection="1">
      <alignment horizontal="center"/>
      <protection hidden="1"/>
    </xf>
    <xf numFmtId="164" fontId="2" fillId="9" borderId="0" xfId="0" applyNumberFormat="1" applyFont="1" applyFill="1" applyAlignment="1" applyProtection="1">
      <alignment horizontal="center"/>
      <protection hidden="1"/>
    </xf>
    <xf numFmtId="164" fontId="2" fillId="7" borderId="0" xfId="0" applyNumberFormat="1" applyFont="1" applyFill="1" applyAlignment="1" applyProtection="1">
      <alignment horizontal="center"/>
      <protection hidden="1"/>
    </xf>
    <xf numFmtId="0" fontId="3" fillId="0" borderId="0" xfId="0" applyFont="1" applyAlignment="1">
      <alignment horizontal="center" vertical="center" wrapText="1"/>
    </xf>
    <xf numFmtId="10" fontId="13" fillId="0" borderId="0" xfId="2" applyNumberFormat="1" applyFont="1" applyFill="1" applyBorder="1" applyAlignment="1" applyProtection="1">
      <alignment horizontal="center"/>
      <protection hidden="1"/>
    </xf>
    <xf numFmtId="10" fontId="13" fillId="0" borderId="11" xfId="2" applyNumberFormat="1" applyFont="1" applyFill="1" applyBorder="1" applyAlignment="1" applyProtection="1">
      <alignment horizontal="center"/>
      <protection hidden="1"/>
    </xf>
    <xf numFmtId="164" fontId="13" fillId="0" borderId="2" xfId="0" applyNumberFormat="1" applyFont="1" applyBorder="1" applyAlignment="1" applyProtection="1">
      <alignment horizontal="center"/>
      <protection hidden="1"/>
    </xf>
    <xf numFmtId="10" fontId="13" fillId="0" borderId="2" xfId="2" applyNumberFormat="1" applyFont="1" applyFill="1" applyBorder="1" applyAlignment="1" applyProtection="1">
      <alignment horizontal="center"/>
      <protection hidden="1"/>
    </xf>
    <xf numFmtId="170" fontId="13" fillId="0" borderId="3" xfId="0" applyNumberFormat="1" applyFont="1" applyBorder="1" applyAlignment="1" applyProtection="1">
      <alignment horizontal="center"/>
      <protection hidden="1"/>
    </xf>
    <xf numFmtId="170" fontId="13" fillId="0" borderId="7" xfId="0" applyNumberFormat="1" applyFont="1" applyBorder="1" applyAlignment="1" applyProtection="1">
      <alignment horizontal="center"/>
      <protection hidden="1"/>
    </xf>
    <xf numFmtId="170" fontId="13" fillId="0" borderId="12" xfId="0" applyNumberFormat="1" applyFont="1" applyBorder="1" applyAlignment="1" applyProtection="1">
      <alignment horizontal="center"/>
      <protection hidden="1"/>
    </xf>
    <xf numFmtId="169" fontId="5" fillId="2" borderId="0" xfId="0" applyNumberFormat="1" applyFont="1" applyFill="1" applyAlignment="1" applyProtection="1">
      <alignment horizontal="center"/>
      <protection locked="0"/>
    </xf>
    <xf numFmtId="0" fontId="14" fillId="0" borderId="15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44" fontId="14" fillId="0" borderId="18" xfId="0" applyNumberFormat="1" applyFont="1" applyBorder="1" applyAlignment="1">
      <alignment horizontal="center"/>
    </xf>
    <xf numFmtId="0" fontId="5" fillId="2" borderId="17" xfId="0" applyFont="1" applyFill="1" applyBorder="1" applyAlignment="1" applyProtection="1">
      <alignment horizontal="center"/>
      <protection locked="0"/>
    </xf>
    <xf numFmtId="0" fontId="5" fillId="2" borderId="22" xfId="0" applyFont="1" applyFill="1" applyBorder="1" applyAlignment="1" applyProtection="1">
      <alignment horizontal="center"/>
      <protection locked="0"/>
    </xf>
    <xf numFmtId="168" fontId="5" fillId="2" borderId="20" xfId="0" applyNumberFormat="1" applyFont="1" applyFill="1" applyBorder="1" applyAlignment="1" applyProtection="1">
      <alignment horizontal="center"/>
      <protection locked="0"/>
    </xf>
    <xf numFmtId="170" fontId="6" fillId="2" borderId="1" xfId="0" applyNumberFormat="1" applyFont="1" applyFill="1" applyBorder="1" applyAlignment="1" applyProtection="1">
      <alignment horizontal="center"/>
      <protection locked="0"/>
    </xf>
    <xf numFmtId="0" fontId="6" fillId="2" borderId="8" xfId="0" applyFont="1" applyFill="1" applyBorder="1" applyAlignment="1" applyProtection="1">
      <alignment horizontal="center"/>
      <protection locked="0"/>
    </xf>
    <xf numFmtId="0" fontId="6" fillId="2" borderId="9" xfId="0" applyFont="1" applyFill="1" applyBorder="1" applyAlignment="1" applyProtection="1">
      <alignment horizontal="center"/>
      <protection locked="0"/>
    </xf>
    <xf numFmtId="0" fontId="5" fillId="2" borderId="10" xfId="0" applyFont="1" applyFill="1" applyBorder="1" applyAlignment="1" applyProtection="1">
      <alignment horizontal="center"/>
      <protection locked="0"/>
    </xf>
    <xf numFmtId="164" fontId="3" fillId="0" borderId="5" xfId="0" applyNumberFormat="1" applyFont="1" applyBorder="1" applyAlignment="1" applyProtection="1">
      <alignment horizontal="center"/>
      <protection hidden="1"/>
    </xf>
    <xf numFmtId="2" fontId="3" fillId="0" borderId="0" xfId="0" applyNumberFormat="1" applyFont="1" applyAlignment="1" applyProtection="1">
      <alignment horizontal="center"/>
      <protection hidden="1"/>
    </xf>
    <xf numFmtId="6" fontId="3" fillId="0" borderId="0" xfId="0" applyNumberFormat="1" applyFont="1" applyAlignment="1" applyProtection="1">
      <alignment horizontal="center"/>
      <protection hidden="1"/>
    </xf>
    <xf numFmtId="0" fontId="3" fillId="0" borderId="9" xfId="0" applyFont="1" applyBorder="1" applyAlignment="1">
      <alignment horizontal="center" vertical="center" wrapText="1"/>
    </xf>
    <xf numFmtId="164" fontId="4" fillId="0" borderId="9" xfId="1" applyNumberFormat="1" applyFont="1" applyFill="1" applyBorder="1" applyAlignment="1" applyProtection="1">
      <alignment horizontal="center"/>
      <protection hidden="1"/>
    </xf>
    <xf numFmtId="164" fontId="3" fillId="0" borderId="9" xfId="1" applyNumberFormat="1" applyFont="1" applyFill="1" applyBorder="1" applyAlignment="1" applyProtection="1">
      <alignment horizontal="center"/>
      <protection hidden="1"/>
    </xf>
    <xf numFmtId="170" fontId="13" fillId="0" borderId="8" xfId="0" applyNumberFormat="1" applyFont="1" applyBorder="1" applyAlignment="1" applyProtection="1">
      <alignment horizontal="center"/>
      <protection hidden="1"/>
    </xf>
    <xf numFmtId="170" fontId="13" fillId="0" borderId="10" xfId="0" applyNumberFormat="1" applyFont="1" applyBorder="1" applyAlignment="1" applyProtection="1">
      <alignment horizontal="center"/>
      <protection hidden="1"/>
    </xf>
    <xf numFmtId="170" fontId="13" fillId="0" borderId="1" xfId="0" applyNumberFormat="1" applyFont="1" applyBorder="1" applyAlignment="1" applyProtection="1">
      <alignment horizontal="center"/>
      <protection hidden="1"/>
    </xf>
    <xf numFmtId="14" fontId="13" fillId="0" borderId="7" xfId="0" applyNumberFormat="1" applyFont="1" applyBorder="1" applyAlignment="1" applyProtection="1">
      <alignment horizontal="center"/>
      <protection hidden="1"/>
    </xf>
    <xf numFmtId="2" fontId="3" fillId="0" borderId="12" xfId="0" applyNumberFormat="1" applyFont="1" applyBorder="1" applyAlignment="1" applyProtection="1">
      <alignment horizontal="center"/>
      <protection hidden="1"/>
    </xf>
    <xf numFmtId="14" fontId="13" fillId="0" borderId="12" xfId="0" applyNumberFormat="1" applyFont="1" applyBorder="1" applyAlignment="1" applyProtection="1">
      <alignment horizontal="center"/>
      <protection hidden="1"/>
    </xf>
    <xf numFmtId="0" fontId="12" fillId="0" borderId="0" xfId="0" applyFont="1"/>
    <xf numFmtId="0" fontId="19" fillId="0" borderId="0" xfId="3"/>
    <xf numFmtId="8" fontId="2" fillId="0" borderId="0" xfId="0" applyNumberFormat="1" applyFont="1" applyAlignment="1" applyProtection="1">
      <alignment horizontal="center"/>
      <protection hidden="1"/>
    </xf>
    <xf numFmtId="0" fontId="18" fillId="11" borderId="0" xfId="0" applyFont="1" applyFill="1" applyAlignment="1">
      <alignment horizontal="center" wrapText="1"/>
    </xf>
    <xf numFmtId="0" fontId="12" fillId="0" borderId="11" xfId="0" applyFont="1" applyBorder="1" applyAlignment="1">
      <alignment horizontal="center"/>
    </xf>
    <xf numFmtId="0" fontId="7" fillId="3" borderId="23" xfId="0" applyFont="1" applyFill="1" applyBorder="1" applyAlignment="1" applyProtection="1">
      <alignment horizontal="center"/>
      <protection hidden="1"/>
    </xf>
    <xf numFmtId="0" fontId="7" fillId="3" borderId="24" xfId="0" applyFont="1" applyFill="1" applyBorder="1" applyAlignment="1" applyProtection="1">
      <alignment horizontal="center"/>
      <protection hidden="1"/>
    </xf>
    <xf numFmtId="0" fontId="7" fillId="3" borderId="25" xfId="0" applyFont="1" applyFill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center"/>
      <protection hidden="1"/>
    </xf>
    <xf numFmtId="0" fontId="8" fillId="0" borderId="2" xfId="0" applyFont="1" applyBorder="1" applyAlignment="1" applyProtection="1">
      <alignment horizontal="center"/>
      <protection hidden="1"/>
    </xf>
    <xf numFmtId="0" fontId="8" fillId="0" borderId="21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18" xfId="0" applyFont="1" applyBorder="1" applyAlignment="1" applyProtection="1">
      <alignment horizontal="center"/>
      <protection hidden="1"/>
    </xf>
    <xf numFmtId="0" fontId="8" fillId="0" borderId="19" xfId="0" applyFont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7" fillId="0" borderId="21" xfId="0" applyFont="1" applyBorder="1" applyAlignment="1" applyProtection="1">
      <alignment horizontal="center"/>
      <protection hidden="1"/>
    </xf>
    <xf numFmtId="0" fontId="17" fillId="0" borderId="22" xfId="0" applyFont="1" applyBorder="1" applyAlignment="1" applyProtection="1">
      <alignment horizontal="center"/>
      <protection hidden="1"/>
    </xf>
    <xf numFmtId="0" fontId="7" fillId="3" borderId="15" xfId="0" applyFont="1" applyFill="1" applyBorder="1" applyAlignment="1" applyProtection="1">
      <alignment horizontal="center"/>
      <protection hidden="1"/>
    </xf>
    <xf numFmtId="0" fontId="7" fillId="3" borderId="16" xfId="0" applyFont="1" applyFill="1" applyBorder="1" applyAlignment="1" applyProtection="1">
      <alignment horizontal="center"/>
      <protection hidden="1"/>
    </xf>
    <xf numFmtId="0" fontId="7" fillId="3" borderId="17" xfId="0" applyFont="1" applyFill="1" applyBorder="1" applyAlignment="1" applyProtection="1">
      <alignment horizontal="center"/>
      <protection hidden="1"/>
    </xf>
    <xf numFmtId="0" fontId="12" fillId="0" borderId="11" xfId="0" applyFont="1" applyBorder="1" applyAlignment="1" applyProtection="1">
      <alignment horizontal="center"/>
      <protection hidden="1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3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60325</xdr:colOff>
      <xdr:row>0</xdr:row>
      <xdr:rowOff>31751</xdr:rowOff>
    </xdr:from>
    <xdr:ext cx="2241755" cy="565149"/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F52DA1-A4ED-409C-873B-8F5E3AB25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99325" y="31751"/>
          <a:ext cx="2241755" cy="565149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17887-AC91-4A73-96D9-EDE00854A614}">
  <dimension ref="A1:EG287"/>
  <sheetViews>
    <sheetView tabSelected="1" workbookViewId="0">
      <selection activeCell="B15" sqref="B15"/>
    </sheetView>
  </sheetViews>
  <sheetFormatPr defaultColWidth="8.81640625" defaultRowHeight="14.5" x14ac:dyDescent="0.35"/>
  <cols>
    <col min="1" max="1" width="42.6328125" bestFit="1" customWidth="1"/>
    <col min="2" max="2" width="22.81640625" customWidth="1"/>
    <col min="4" max="4" width="19.1796875" bestFit="1" customWidth="1"/>
    <col min="5" max="5" width="10.1796875" bestFit="1" customWidth="1"/>
    <col min="6" max="6" width="34.6328125" customWidth="1"/>
    <col min="7" max="7" width="22.6328125" customWidth="1"/>
    <col min="8" max="8" width="12.6328125" bestFit="1" customWidth="1"/>
    <col min="9" max="9" width="11.81640625" bestFit="1" customWidth="1"/>
    <col min="10" max="10" width="17.81640625" customWidth="1"/>
  </cols>
  <sheetData>
    <row r="1" spans="1:10" x14ac:dyDescent="0.35">
      <c r="E1" s="67"/>
      <c r="F1" s="67"/>
    </row>
    <row r="2" spans="1:10" x14ac:dyDescent="0.35">
      <c r="A2" s="46" t="s">
        <v>49</v>
      </c>
      <c r="E2" s="67"/>
      <c r="F2" s="67"/>
    </row>
    <row r="3" spans="1:10" x14ac:dyDescent="0.35">
      <c r="A3" s="46" t="s">
        <v>50</v>
      </c>
      <c r="E3" s="67"/>
      <c r="F3" s="67"/>
    </row>
    <row r="4" spans="1:10" ht="15" thickBot="1" x14ac:dyDescent="0.4">
      <c r="E4" s="67"/>
      <c r="F4" s="67"/>
    </row>
    <row r="5" spans="1:10" x14ac:dyDescent="0.35">
      <c r="A5" s="173" t="s">
        <v>15</v>
      </c>
      <c r="B5" s="176">
        <v>9</v>
      </c>
      <c r="E5" s="67"/>
      <c r="F5" s="197" t="s">
        <v>71</v>
      </c>
      <c r="H5" s="196"/>
    </row>
    <row r="6" spans="1:10" x14ac:dyDescent="0.35">
      <c r="A6" s="174" t="s">
        <v>16</v>
      </c>
      <c r="B6" s="177">
        <v>2018</v>
      </c>
      <c r="E6" s="67"/>
      <c r="F6" s="83" t="s">
        <v>72</v>
      </c>
    </row>
    <row r="7" spans="1:10" ht="15" thickBot="1" x14ac:dyDescent="0.4">
      <c r="A7" s="175" t="s">
        <v>63</v>
      </c>
      <c r="B7" s="178">
        <v>50</v>
      </c>
    </row>
    <row r="9" spans="1:10" x14ac:dyDescent="0.35">
      <c r="D9" s="199" t="s">
        <v>54</v>
      </c>
      <c r="E9" s="199"/>
      <c r="F9" s="199"/>
      <c r="G9" s="199"/>
      <c r="H9" s="55"/>
      <c r="I9" s="55"/>
      <c r="J9" s="55"/>
    </row>
    <row r="10" spans="1:10" ht="31" x14ac:dyDescent="0.35">
      <c r="A10" s="53" t="s">
        <v>65</v>
      </c>
      <c r="C10" s="51"/>
      <c r="D10" s="1" t="s">
        <v>0</v>
      </c>
      <c r="E10" s="2" t="s">
        <v>1</v>
      </c>
      <c r="F10" s="2" t="s">
        <v>2</v>
      </c>
      <c r="G10" s="2" t="s">
        <v>3</v>
      </c>
      <c r="H10" s="186"/>
      <c r="I10" s="164"/>
      <c r="J10" s="164"/>
    </row>
    <row r="11" spans="1:10" ht="18.75" customHeight="1" x14ac:dyDescent="0.35">
      <c r="C11" s="15"/>
      <c r="D11" s="179" t="s">
        <v>8</v>
      </c>
      <c r="E11" s="34">
        <v>1000</v>
      </c>
      <c r="F11" s="7">
        <v>0.05</v>
      </c>
      <c r="G11" s="34">
        <v>20</v>
      </c>
      <c r="H11" s="187"/>
      <c r="I11" s="57"/>
      <c r="J11" s="115"/>
    </row>
    <row r="12" spans="1:10" ht="15.5" x14ac:dyDescent="0.35">
      <c r="C12" s="15"/>
      <c r="D12" s="180" t="s">
        <v>7</v>
      </c>
      <c r="E12" s="35">
        <v>1800</v>
      </c>
      <c r="F12" s="8">
        <v>0.18</v>
      </c>
      <c r="G12" s="35">
        <v>100</v>
      </c>
      <c r="H12" s="187"/>
      <c r="I12" s="57"/>
      <c r="J12" s="115"/>
    </row>
    <row r="13" spans="1:10" ht="15.5" x14ac:dyDescent="0.35">
      <c r="C13" s="15"/>
      <c r="D13" s="180" t="s">
        <v>33</v>
      </c>
      <c r="E13" s="35">
        <v>6000</v>
      </c>
      <c r="F13" s="8">
        <v>0.08</v>
      </c>
      <c r="G13" s="35">
        <v>200</v>
      </c>
      <c r="H13" s="187"/>
      <c r="I13" s="57"/>
      <c r="J13" s="115"/>
    </row>
    <row r="14" spans="1:10" ht="15.5" x14ac:dyDescent="0.35">
      <c r="C14" s="15"/>
      <c r="D14" s="180" t="s">
        <v>6</v>
      </c>
      <c r="E14" s="35">
        <v>10000</v>
      </c>
      <c r="F14" s="8">
        <v>0</v>
      </c>
      <c r="G14" s="35">
        <v>100</v>
      </c>
      <c r="H14" s="187"/>
      <c r="I14" s="57"/>
      <c r="J14" s="115"/>
    </row>
    <row r="15" spans="1:10" ht="15.5" x14ac:dyDescent="0.35">
      <c r="C15" s="15"/>
      <c r="D15" s="180"/>
      <c r="E15" s="35"/>
      <c r="F15" s="8"/>
      <c r="G15" s="35"/>
      <c r="H15" s="187"/>
      <c r="I15" s="57"/>
      <c r="J15" s="115"/>
    </row>
    <row r="16" spans="1:10" ht="15.5" x14ac:dyDescent="0.35">
      <c r="C16" s="15"/>
      <c r="D16" s="181"/>
      <c r="E16" s="36"/>
      <c r="F16" s="8"/>
      <c r="G16" s="35"/>
      <c r="H16" s="187"/>
      <c r="I16" s="57"/>
      <c r="J16" s="115"/>
    </row>
    <row r="17" spans="3:10" ht="15.5" x14ac:dyDescent="0.35">
      <c r="C17" s="15"/>
      <c r="D17" s="182"/>
      <c r="E17" s="37"/>
      <c r="F17" s="9"/>
      <c r="G17" s="37"/>
      <c r="H17" s="187"/>
      <c r="I17" s="57"/>
      <c r="J17" s="115"/>
    </row>
    <row r="18" spans="3:10" ht="15.5" x14ac:dyDescent="0.35">
      <c r="D18" s="10" t="s">
        <v>9</v>
      </c>
      <c r="E18" s="65">
        <f>SUM(E11:E17)</f>
        <v>18800</v>
      </c>
      <c r="F18" s="66">
        <f>AVERAGE(F11:F17)</f>
        <v>7.7499999999999999E-2</v>
      </c>
      <c r="G18" s="183">
        <f>SUM(G11:G17)</f>
        <v>420</v>
      </c>
      <c r="H18" s="188"/>
      <c r="I18" s="184"/>
      <c r="J18" s="185"/>
    </row>
    <row r="21" spans="3:10" ht="15" customHeight="1" x14ac:dyDescent="0.35">
      <c r="D21" s="198" t="s">
        <v>62</v>
      </c>
      <c r="E21" s="198"/>
      <c r="F21" s="198"/>
      <c r="G21" s="198"/>
      <c r="H21" s="198"/>
      <c r="I21" s="198"/>
      <c r="J21" s="198"/>
    </row>
    <row r="22" spans="3:10" ht="15" customHeight="1" x14ac:dyDescent="0.35">
      <c r="D22" s="198"/>
      <c r="E22" s="198"/>
      <c r="F22" s="198"/>
      <c r="G22" s="198"/>
      <c r="H22" s="198"/>
      <c r="I22" s="198"/>
      <c r="J22" s="198"/>
    </row>
    <row r="23" spans="3:10" ht="15" customHeight="1" x14ac:dyDescent="0.35">
      <c r="D23" s="198"/>
      <c r="E23" s="198"/>
      <c r="F23" s="198"/>
      <c r="G23" s="198"/>
      <c r="H23" s="198"/>
      <c r="I23" s="198"/>
      <c r="J23" s="198"/>
    </row>
    <row r="24" spans="3:10" ht="15" customHeight="1" x14ac:dyDescent="0.35">
      <c r="D24" s="198"/>
      <c r="E24" s="198"/>
      <c r="F24" s="198"/>
      <c r="G24" s="198"/>
      <c r="H24" s="198"/>
      <c r="I24" s="198"/>
      <c r="J24" s="198"/>
    </row>
    <row r="25" spans="3:10" ht="15" customHeight="1" x14ac:dyDescent="0.35">
      <c r="D25" s="198"/>
      <c r="E25" s="198"/>
      <c r="F25" s="198"/>
      <c r="G25" s="198"/>
      <c r="H25" s="198"/>
      <c r="I25" s="198"/>
      <c r="J25" s="198"/>
    </row>
    <row r="26" spans="3:10" ht="15" customHeight="1" x14ac:dyDescent="0.35">
      <c r="D26" s="198"/>
      <c r="E26" s="198"/>
      <c r="F26" s="198"/>
      <c r="G26" s="198"/>
      <c r="H26" s="198"/>
      <c r="I26" s="198"/>
      <c r="J26" s="198"/>
    </row>
    <row r="27" spans="3:10" ht="15" customHeight="1" x14ac:dyDescent="0.35">
      <c r="D27" s="198"/>
      <c r="E27" s="198"/>
      <c r="F27" s="198"/>
      <c r="G27" s="198"/>
      <c r="H27" s="198"/>
      <c r="I27" s="198"/>
      <c r="J27" s="198"/>
    </row>
    <row r="28" spans="3:10" ht="15" customHeight="1" x14ac:dyDescent="0.35">
      <c r="D28" s="198"/>
      <c r="E28" s="198"/>
      <c r="F28" s="198"/>
      <c r="G28" s="198"/>
      <c r="H28" s="198"/>
      <c r="I28" s="198"/>
      <c r="J28" s="198"/>
    </row>
    <row r="29" spans="3:10" ht="15" customHeight="1" x14ac:dyDescent="0.35">
      <c r="D29" s="198"/>
      <c r="E29" s="198"/>
      <c r="F29" s="198"/>
      <c r="G29" s="198"/>
      <c r="H29" s="198"/>
      <c r="I29" s="198"/>
      <c r="J29" s="198"/>
    </row>
    <row r="30" spans="3:10" ht="15" customHeight="1" x14ac:dyDescent="0.35">
      <c r="D30" s="198"/>
      <c r="E30" s="198"/>
      <c r="F30" s="198"/>
      <c r="G30" s="198"/>
      <c r="H30" s="198"/>
      <c r="I30" s="198"/>
      <c r="J30" s="198"/>
    </row>
    <row r="31" spans="3:10" ht="15" customHeight="1" x14ac:dyDescent="0.35">
      <c r="D31" s="198"/>
      <c r="E31" s="198"/>
      <c r="F31" s="198"/>
      <c r="G31" s="198"/>
      <c r="H31" s="198"/>
      <c r="I31" s="198"/>
      <c r="J31" s="198"/>
    </row>
    <row r="32" spans="3:10" ht="15" customHeight="1" x14ac:dyDescent="0.35">
      <c r="D32" s="198"/>
      <c r="E32" s="198"/>
      <c r="F32" s="198"/>
      <c r="G32" s="198"/>
      <c r="H32" s="198"/>
      <c r="I32" s="198"/>
      <c r="J32" s="198"/>
    </row>
    <row r="33" spans="4:10" ht="15" customHeight="1" x14ac:dyDescent="0.35">
      <c r="D33" s="198"/>
      <c r="E33" s="198"/>
      <c r="F33" s="198"/>
      <c r="G33" s="198"/>
      <c r="H33" s="198"/>
      <c r="I33" s="198"/>
      <c r="J33" s="198"/>
    </row>
    <row r="34" spans="4:10" ht="15" customHeight="1" x14ac:dyDescent="0.35">
      <c r="D34" s="198"/>
      <c r="E34" s="198"/>
      <c r="F34" s="198"/>
      <c r="G34" s="198"/>
      <c r="H34" s="198"/>
      <c r="I34" s="198"/>
      <c r="J34" s="198"/>
    </row>
    <row r="35" spans="4:10" ht="15" customHeight="1" x14ac:dyDescent="0.35">
      <c r="D35" s="198"/>
      <c r="E35" s="198"/>
      <c r="F35" s="198"/>
      <c r="G35" s="198"/>
      <c r="H35" s="198"/>
      <c r="I35" s="198"/>
      <c r="J35" s="198"/>
    </row>
    <row r="36" spans="4:10" ht="15" customHeight="1" x14ac:dyDescent="2">
      <c r="D36" s="52"/>
      <c r="E36" s="52"/>
      <c r="F36" s="52"/>
      <c r="G36" s="52"/>
      <c r="H36" s="52"/>
      <c r="I36" s="52"/>
      <c r="J36" s="52"/>
    </row>
    <row r="37" spans="4:10" ht="15" customHeight="1" x14ac:dyDescent="2">
      <c r="D37" s="52"/>
      <c r="E37" s="52"/>
      <c r="F37" s="52"/>
      <c r="G37" s="52"/>
      <c r="H37" s="52"/>
      <c r="I37" s="52"/>
      <c r="J37" s="52"/>
    </row>
    <row r="38" spans="4:10" ht="15" customHeight="1" x14ac:dyDescent="2">
      <c r="D38" s="52"/>
      <c r="E38" s="52"/>
      <c r="F38" s="52"/>
      <c r="G38" s="52"/>
      <c r="H38" s="52"/>
      <c r="I38" s="52"/>
      <c r="J38" s="52"/>
    </row>
    <row r="48" spans="4:10" x14ac:dyDescent="0.35">
      <c r="D48" s="199" t="s">
        <v>70</v>
      </c>
      <c r="E48" s="199"/>
      <c r="F48" s="199"/>
      <c r="G48" s="199"/>
      <c r="H48" s="199"/>
      <c r="I48" s="195"/>
      <c r="J48" s="195"/>
    </row>
    <row r="49" spans="1:137" ht="31" x14ac:dyDescent="0.35">
      <c r="A49" s="51"/>
      <c r="D49" s="1" t="s">
        <v>0</v>
      </c>
      <c r="E49" s="2" t="s">
        <v>1</v>
      </c>
      <c r="F49" s="2" t="s">
        <v>2</v>
      </c>
      <c r="G49" s="3" t="s">
        <v>3</v>
      </c>
      <c r="H49" s="6" t="s">
        <v>35</v>
      </c>
      <c r="J49" s="164"/>
    </row>
    <row r="50" spans="1:137" ht="15.5" x14ac:dyDescent="0.35">
      <c r="A50" s="68"/>
      <c r="C50" s="68">
        <f ca="1">RANK(H50,$H$50:$H$56,1)+COUNTIF($H$50:H50,H50)-1</f>
        <v>3</v>
      </c>
      <c r="D50" s="191" t="str">
        <f>IF(E50=0,"",D11)</f>
        <v>Smith City</v>
      </c>
      <c r="E50" s="112">
        <f t="shared" ref="E50:E56" si="0">E11</f>
        <v>1000</v>
      </c>
      <c r="F50" s="70">
        <f>$F11</f>
        <v>0.05</v>
      </c>
      <c r="G50" s="71">
        <f>$G11</f>
        <v>20</v>
      </c>
      <c r="H50" s="192">
        <f ca="1">IF(E50=0,TODAY(),EOMONTH($E$66,MAX(F72:EG72)))</f>
        <v>45016</v>
      </c>
      <c r="J50" s="115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</row>
    <row r="51" spans="1:137" ht="15.5" x14ac:dyDescent="0.35">
      <c r="A51" s="68"/>
      <c r="C51" s="68">
        <f ca="1">RANK(H51,$H$50:$H$56,1)+COUNTIF($H$50:H51,H51)-1</f>
        <v>1</v>
      </c>
      <c r="D51" s="189" t="str">
        <f t="shared" ref="D51:D56" si="1">IF(E51=0,"",D12)</f>
        <v>The Warehouse</v>
      </c>
      <c r="E51" s="116">
        <f t="shared" si="0"/>
        <v>1800</v>
      </c>
      <c r="F51" s="73">
        <f t="shared" ref="F51:F56" si="2">$F12</f>
        <v>0.18</v>
      </c>
      <c r="G51" s="74">
        <f t="shared" ref="G51:G56" si="3">$G12</f>
        <v>100</v>
      </c>
      <c r="H51" s="192">
        <f ca="1">IF(E51=0,TODAY(),EOMONTH($E$66,MAX(F80:EG80)))</f>
        <v>43951</v>
      </c>
      <c r="J51" s="115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</row>
    <row r="52" spans="1:137" ht="15.5" x14ac:dyDescent="0.35">
      <c r="A52" s="68"/>
      <c r="C52" s="68">
        <f ca="1">RANK(H52,$H$50:$H$56,1)+COUNTIF($H$50:H52,H52)-1</f>
        <v>2</v>
      </c>
      <c r="D52" s="189" t="str">
        <f t="shared" si="1"/>
        <v>Car</v>
      </c>
      <c r="E52" s="116">
        <f t="shared" si="0"/>
        <v>6000</v>
      </c>
      <c r="F52" s="73">
        <f t="shared" si="2"/>
        <v>0.08</v>
      </c>
      <c r="G52" s="74">
        <f t="shared" si="3"/>
        <v>200</v>
      </c>
      <c r="H52" s="192">
        <f ca="1">IF(E52=0,TODAY(),EOMONTH($E$66,MAX(F88:EG88)))</f>
        <v>44316</v>
      </c>
      <c r="J52" s="115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</row>
    <row r="53" spans="1:137" ht="15.5" x14ac:dyDescent="0.35">
      <c r="A53" s="68"/>
      <c r="C53" s="68">
        <f ca="1">RANK(H53,$H$50:$H$56,1)+COUNTIF($H$50:H53,H53)-1</f>
        <v>7</v>
      </c>
      <c r="D53" s="189" t="str">
        <f t="shared" si="1"/>
        <v>Student loan</v>
      </c>
      <c r="E53" s="116">
        <f t="shared" si="0"/>
        <v>10000</v>
      </c>
      <c r="F53" s="73">
        <f t="shared" si="2"/>
        <v>0</v>
      </c>
      <c r="G53" s="74">
        <f t="shared" si="3"/>
        <v>100</v>
      </c>
      <c r="H53" s="192">
        <f ca="1">IF(E53=0,TODAY(),EOMONTH($E$66,MAX(F96:EG96)))</f>
        <v>46326</v>
      </c>
      <c r="J53" s="115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</row>
    <row r="54" spans="1:137" ht="15.5" x14ac:dyDescent="0.35">
      <c r="A54" s="68"/>
      <c r="C54" s="68">
        <f ca="1">RANK(H54,$H$50:$H$56,1)+COUNTIF($H$50:H54,H54)-1</f>
        <v>4</v>
      </c>
      <c r="D54" s="189" t="str">
        <f t="shared" si="1"/>
        <v/>
      </c>
      <c r="E54" s="116">
        <f t="shared" si="0"/>
        <v>0</v>
      </c>
      <c r="F54" s="73">
        <f t="shared" si="2"/>
        <v>0</v>
      </c>
      <c r="G54" s="74">
        <f t="shared" si="3"/>
        <v>0</v>
      </c>
      <c r="H54" s="192">
        <f ca="1">IF(E54=0,TODAY(),EOMONTH($E$66,MAX(F104:EG104)))</f>
        <v>45334</v>
      </c>
      <c r="J54" s="115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</row>
    <row r="55" spans="1:137" ht="15.5" x14ac:dyDescent="0.35">
      <c r="A55" s="68"/>
      <c r="C55" s="68">
        <f ca="1">RANK(H55,$H$50:$H$56,1)+COUNTIF($H$50:H55,H55)-1</f>
        <v>5</v>
      </c>
      <c r="D55" s="189" t="str">
        <f t="shared" si="1"/>
        <v/>
      </c>
      <c r="E55" s="116">
        <f t="shared" si="0"/>
        <v>0</v>
      </c>
      <c r="F55" s="73">
        <f t="shared" si="2"/>
        <v>0</v>
      </c>
      <c r="G55" s="74">
        <f t="shared" si="3"/>
        <v>0</v>
      </c>
      <c r="H55" s="192">
        <f ca="1">IF(E55=0,TODAY(),EOMONTH($E$66,MAX(F112:EG112)))</f>
        <v>45334</v>
      </c>
      <c r="J55" s="115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</row>
    <row r="56" spans="1:137" ht="15.5" x14ac:dyDescent="0.35">
      <c r="A56" s="68"/>
      <c r="C56" s="68">
        <f ca="1">RANK(H56,$H$50:$H$56,1)+COUNTIF($H$50:H56,H56)-1</f>
        <v>6</v>
      </c>
      <c r="D56" s="190" t="str">
        <f t="shared" si="1"/>
        <v/>
      </c>
      <c r="E56" s="119">
        <f t="shared" si="0"/>
        <v>0</v>
      </c>
      <c r="F56" s="76">
        <f t="shared" si="2"/>
        <v>0</v>
      </c>
      <c r="G56" s="77">
        <f t="shared" si="3"/>
        <v>0</v>
      </c>
      <c r="H56" s="194">
        <f ca="1">IF(E56=0,TODAY(),EOMONTH($E$66,MAX(F120:EG120)))</f>
        <v>45334</v>
      </c>
      <c r="J56" s="115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</row>
    <row r="57" spans="1:137" ht="15.5" x14ac:dyDescent="0.35">
      <c r="A57" s="67"/>
      <c r="B57" s="67"/>
      <c r="C57" s="67"/>
      <c r="D57" s="79" t="s">
        <v>9</v>
      </c>
      <c r="E57" s="80">
        <f>SUM(E50:E56)</f>
        <v>18800</v>
      </c>
      <c r="F57" s="66">
        <f>AVERAGE(F50:F56)</f>
        <v>4.4285714285714282E-2</v>
      </c>
      <c r="G57" s="81">
        <f>SUM(G50:G56)</f>
        <v>420</v>
      </c>
      <c r="H57" s="193"/>
      <c r="J57" s="185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</row>
    <row r="58" spans="1:137" x14ac:dyDescent="0.35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CZ58" s="67"/>
      <c r="DA58" s="67"/>
      <c r="DB58" s="67"/>
      <c r="DC58" s="67"/>
      <c r="DD58" s="67"/>
      <c r="DE58" s="67"/>
      <c r="DF58" s="67"/>
      <c r="DG58" s="67"/>
      <c r="DH58" s="67"/>
      <c r="DI58" s="67"/>
      <c r="DJ58" s="67"/>
      <c r="DK58" s="67"/>
      <c r="DL58" s="67"/>
      <c r="DM58" s="67"/>
      <c r="DN58" s="67"/>
      <c r="DO58" s="67"/>
      <c r="DP58" s="67"/>
      <c r="DQ58" s="67"/>
      <c r="DR58" s="67"/>
      <c r="DS58" s="67"/>
      <c r="DT58" s="67"/>
      <c r="DU58" s="67"/>
      <c r="DV58" s="67"/>
      <c r="DW58" s="67"/>
      <c r="DX58" s="67"/>
      <c r="DY58" s="67"/>
      <c r="DZ58" s="67"/>
      <c r="EA58" s="67"/>
      <c r="EB58" s="67"/>
      <c r="EC58" s="67"/>
      <c r="ED58" s="67"/>
      <c r="EE58" s="67"/>
      <c r="EF58" s="67"/>
      <c r="EG58" s="67"/>
    </row>
    <row r="59" spans="1:137" x14ac:dyDescent="0.35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</row>
    <row r="60" spans="1:137" x14ac:dyDescent="0.35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</row>
    <row r="61" spans="1:137" x14ac:dyDescent="0.35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</row>
    <row r="62" spans="1:137" x14ac:dyDescent="0.35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  <c r="CT62" s="67"/>
      <c r="CU62" s="67"/>
      <c r="CV62" s="67"/>
      <c r="CW62" s="67"/>
      <c r="CX62" s="67"/>
      <c r="CY62" s="67"/>
      <c r="CZ62" s="67"/>
      <c r="DA62" s="67"/>
      <c r="DB62" s="67"/>
      <c r="DC62" s="67"/>
      <c r="DD62" s="67"/>
      <c r="DE62" s="67"/>
      <c r="DF62" s="67"/>
      <c r="DG62" s="67"/>
      <c r="DH62" s="67"/>
      <c r="DI62" s="67"/>
      <c r="DJ62" s="67"/>
      <c r="DK62" s="67"/>
      <c r="DL62" s="67"/>
      <c r="DM62" s="67"/>
      <c r="DN62" s="67"/>
      <c r="DO62" s="67"/>
      <c r="DP62" s="67"/>
      <c r="DQ62" s="67"/>
      <c r="DR62" s="67"/>
      <c r="DS62" s="67"/>
      <c r="DT62" s="67"/>
      <c r="DU62" s="67"/>
      <c r="DV62" s="67"/>
      <c r="DW62" s="67"/>
      <c r="DX62" s="67"/>
      <c r="DY62" s="67"/>
      <c r="DZ62" s="67"/>
      <c r="EA62" s="67"/>
      <c r="EB62" s="67"/>
      <c r="EC62" s="67"/>
      <c r="ED62" s="67"/>
      <c r="EE62" s="67"/>
      <c r="EF62" s="67"/>
      <c r="EG62" s="67"/>
    </row>
    <row r="63" spans="1:137" x14ac:dyDescent="0.35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7"/>
      <c r="EB63" s="67"/>
      <c r="EC63" s="67"/>
      <c r="ED63" s="67"/>
      <c r="EE63" s="67"/>
      <c r="EF63" s="67"/>
      <c r="EG63" s="67"/>
    </row>
    <row r="64" spans="1:137" x14ac:dyDescent="0.35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  <c r="DU64" s="67"/>
      <c r="DV64" s="67"/>
      <c r="DW64" s="67"/>
      <c r="DX64" s="67"/>
      <c r="DY64" s="67"/>
      <c r="DZ64" s="67"/>
      <c r="EA64" s="67"/>
      <c r="EB64" s="67"/>
      <c r="EC64" s="67"/>
      <c r="ED64" s="67"/>
      <c r="EE64" s="67"/>
      <c r="EF64" s="67"/>
      <c r="EG64" s="67"/>
    </row>
    <row r="65" spans="1:137" x14ac:dyDescent="0.35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</row>
    <row r="66" spans="1:137" x14ac:dyDescent="0.35">
      <c r="A66" s="67"/>
      <c r="B66" s="67"/>
      <c r="C66" s="67"/>
      <c r="D66" s="82" t="str">
        <f>A69</f>
        <v>Smith City</v>
      </c>
      <c r="E66" s="83" t="str">
        <f>TEXT(DATE('Enter loan data'!$B$6,'Enter loan data'!$B$5,),"MMM YYYY")</f>
        <v>Aug 2018</v>
      </c>
      <c r="F66" s="83" t="str">
        <f>TEXT(DATE('Enter loan data'!$B$6,'Enter loan data'!$B$5+1,),"MMM YYYY")</f>
        <v>Sep 2018</v>
      </c>
      <c r="G66" s="83" t="str">
        <f>TEXT(DATE('Enter loan data'!$B$6,'Enter loan data'!$B$5+2,),"MMM YYYY")</f>
        <v>Oct 2018</v>
      </c>
      <c r="H66" s="83" t="str">
        <f>TEXT(DATE('Enter loan data'!$B$6,'Enter loan data'!$B$5+3,),"MMM YYYY")</f>
        <v>Nov 2018</v>
      </c>
      <c r="I66" s="83" t="str">
        <f>TEXT(DATE('Enter loan data'!$B$6,'Enter loan data'!$B$5+4,),"MMM YYYY")</f>
        <v>Dec 2018</v>
      </c>
      <c r="J66" s="83" t="str">
        <f>TEXT(DATE('Enter loan data'!$B$6,'Enter loan data'!$B$5+5,),"MMM YYYY")</f>
        <v>Jan 2019</v>
      </c>
      <c r="K66" s="83" t="str">
        <f>TEXT(DATE('Enter loan data'!$B$6,'Enter loan data'!$B$5+6,),"MMM YYYY")</f>
        <v>Feb 2019</v>
      </c>
      <c r="L66" s="83" t="str">
        <f>TEXT(DATE('Enter loan data'!$B$6,'Enter loan data'!$B$5+7,),"MMM YYYY")</f>
        <v>Mar 2019</v>
      </c>
      <c r="M66" s="83" t="str">
        <f>TEXT(DATE('Enter loan data'!$B$6,'Enter loan data'!$B$5+8,),"MMM YYYY")</f>
        <v>Apr 2019</v>
      </c>
      <c r="N66" s="83" t="str">
        <f>TEXT(DATE('Enter loan data'!$B$6,'Enter loan data'!$B$5+9,),"MMM YYYY")</f>
        <v>May 2019</v>
      </c>
      <c r="O66" s="83" t="str">
        <f>TEXT(DATE('Enter loan data'!$B$6,'Enter loan data'!$B$5+10,),"MMM YYYY")</f>
        <v>Jun 2019</v>
      </c>
      <c r="P66" s="83" t="str">
        <f>TEXT(DATE('Enter loan data'!$B$6,'Enter loan data'!$B$5+11,),"MMM YYYY")</f>
        <v>Jul 2019</v>
      </c>
      <c r="Q66" s="83" t="str">
        <f>TEXT(DATE('Enter loan data'!$B$6,'Enter loan data'!$B$5+12,),"MMM YYYY")</f>
        <v>Aug 2019</v>
      </c>
      <c r="R66" s="83" t="str">
        <f>TEXT(DATE('Enter loan data'!$B$6,'Enter loan data'!$B$5+13,),"MMM YYYY")</f>
        <v>Sep 2019</v>
      </c>
      <c r="S66" s="83" t="str">
        <f>TEXT(DATE('Enter loan data'!$B$6,'Enter loan data'!$B$5+14,),"MMM YYYY")</f>
        <v>Oct 2019</v>
      </c>
      <c r="T66" s="83" t="str">
        <f>TEXT(DATE('Enter loan data'!$B$6,'Enter loan data'!$B$5+15,),"MMM YYYY")</f>
        <v>Nov 2019</v>
      </c>
      <c r="U66" s="83" t="str">
        <f>TEXT(DATE('Enter loan data'!$B$6,'Enter loan data'!$B$5+16,),"MMM YYYY")</f>
        <v>Dec 2019</v>
      </c>
      <c r="V66" s="83" t="str">
        <f>TEXT(DATE('Enter loan data'!$B$6,'Enter loan data'!$B$5+17,),"MMM YYYY")</f>
        <v>Jan 2020</v>
      </c>
      <c r="W66" s="83" t="str">
        <f>TEXT(DATE('Enter loan data'!$B$6,'Enter loan data'!$B$5+18,),"MMM YYYY")</f>
        <v>Feb 2020</v>
      </c>
      <c r="X66" s="83" t="str">
        <f>TEXT(DATE('Enter loan data'!$B$6,'Enter loan data'!$B$5+19,),"MMM YYYY")</f>
        <v>Mar 2020</v>
      </c>
      <c r="Y66" s="83" t="str">
        <f>TEXT(DATE('Enter loan data'!$B$6,'Enter loan data'!$B$5+20,),"MMM YYYY")</f>
        <v>Apr 2020</v>
      </c>
      <c r="Z66" s="83" t="str">
        <f>TEXT(DATE('Enter loan data'!$B$6,'Enter loan data'!$B$5+21,),"MMM YYYY")</f>
        <v>May 2020</v>
      </c>
      <c r="AA66" s="83" t="str">
        <f>TEXT(DATE('Enter loan data'!$B$6,'Enter loan data'!$B$5+22,),"MMM YYYY")</f>
        <v>Jun 2020</v>
      </c>
      <c r="AB66" s="83" t="str">
        <f>TEXT(DATE('Enter loan data'!$B$6,'Enter loan data'!$B$5+23,),"MMM YYYY")</f>
        <v>Jul 2020</v>
      </c>
      <c r="AC66" s="83" t="str">
        <f>TEXT(DATE('Enter loan data'!$B$6,'Enter loan data'!$B$5+24,),"MMM YYYY")</f>
        <v>Aug 2020</v>
      </c>
      <c r="AD66" s="83" t="str">
        <f>TEXT(DATE('Enter loan data'!$B$6,'Enter loan data'!$B$5+25,),"MMM YYYY")</f>
        <v>Sep 2020</v>
      </c>
      <c r="AE66" s="83" t="str">
        <f>TEXT(DATE('Enter loan data'!$B$6,'Enter loan data'!$B$5+26,),"MMM YYYY")</f>
        <v>Oct 2020</v>
      </c>
      <c r="AF66" s="83" t="str">
        <f>TEXT(DATE('Enter loan data'!$B$6,'Enter loan data'!$B$5+27,),"MMM YYYY")</f>
        <v>Nov 2020</v>
      </c>
      <c r="AG66" s="83" t="str">
        <f>TEXT(DATE('Enter loan data'!$B$6,'Enter loan data'!$B$5+28,),"MMM YYYY")</f>
        <v>Dec 2020</v>
      </c>
      <c r="AH66" s="83" t="str">
        <f>TEXT(DATE('Enter loan data'!$B$6,'Enter loan data'!$B$5+29,),"MMM YYYY")</f>
        <v>Jan 2021</v>
      </c>
      <c r="AI66" s="83" t="str">
        <f>TEXT(DATE('Enter loan data'!$B$6,'Enter loan data'!$B$5+30,),"MMM YYYY")</f>
        <v>Feb 2021</v>
      </c>
      <c r="AJ66" s="83" t="str">
        <f>TEXT(DATE('Enter loan data'!$B$6,'Enter loan data'!$B$5+31,),"MMM YYYY")</f>
        <v>Mar 2021</v>
      </c>
      <c r="AK66" s="83" t="str">
        <f>TEXT(DATE('Enter loan data'!$B$6,'Enter loan data'!$B$5+32,),"MMM YYYY")</f>
        <v>Apr 2021</v>
      </c>
      <c r="AL66" s="83" t="str">
        <f>TEXT(DATE('Enter loan data'!$B$6,'Enter loan data'!$B$5+33,),"MMM YYYY")</f>
        <v>May 2021</v>
      </c>
      <c r="AM66" s="83" t="str">
        <f>TEXT(DATE('Enter loan data'!$B$6,'Enter loan data'!$B$5+34,),"MMM YYYY")</f>
        <v>Jun 2021</v>
      </c>
      <c r="AN66" s="83" t="str">
        <f>TEXT(DATE('Enter loan data'!$B$6,'Enter loan data'!$B$5+35,),"MMM YYYY")</f>
        <v>Jul 2021</v>
      </c>
      <c r="AO66" s="83" t="str">
        <f>TEXT(DATE('Enter loan data'!$B$6,'Enter loan data'!$B$5+36,),"MMM YYYY")</f>
        <v>Aug 2021</v>
      </c>
      <c r="AP66" s="83" t="str">
        <f>TEXT(DATE('Enter loan data'!$B$6,'Enter loan data'!$B$5+37,),"MMM YYYY")</f>
        <v>Sep 2021</v>
      </c>
      <c r="AQ66" s="83" t="str">
        <f>TEXT(DATE('Enter loan data'!$B$6,'Enter loan data'!$B$5+38,),"MMM YYYY")</f>
        <v>Oct 2021</v>
      </c>
      <c r="AR66" s="83" t="str">
        <f>TEXT(DATE('Enter loan data'!$B$6,'Enter loan data'!$B$5+39,),"MMM YYYY")</f>
        <v>Nov 2021</v>
      </c>
      <c r="AS66" s="83" t="str">
        <f>TEXT(DATE('Enter loan data'!$B$6,'Enter loan data'!$B$5+40,),"MMM YYYY")</f>
        <v>Dec 2021</v>
      </c>
      <c r="AT66" s="83" t="str">
        <f>TEXT(DATE('Enter loan data'!$B$6,'Enter loan data'!$B$5+41,),"MMM YYYY")</f>
        <v>Jan 2022</v>
      </c>
      <c r="AU66" s="83" t="str">
        <f>TEXT(DATE('Enter loan data'!$B$6,'Enter loan data'!$B$5+42,),"MMM YYYY")</f>
        <v>Feb 2022</v>
      </c>
      <c r="AV66" s="83" t="str">
        <f>TEXT(DATE('Enter loan data'!$B$6,'Enter loan data'!$B$5+43,),"MMM YYYY")</f>
        <v>Mar 2022</v>
      </c>
      <c r="AW66" s="83" t="str">
        <f>TEXT(DATE('Enter loan data'!$B$6,'Enter loan data'!$B$5+44,),"MMM YYYY")</f>
        <v>Apr 2022</v>
      </c>
      <c r="AX66" s="83" t="str">
        <f>TEXT(DATE('Enter loan data'!$B$6,'Enter loan data'!$B$5+45,),"MMM YYYY")</f>
        <v>May 2022</v>
      </c>
      <c r="AY66" s="83" t="str">
        <f>TEXT(DATE('Enter loan data'!$B$6,'Enter loan data'!$B$5+46,),"MMM YYYY")</f>
        <v>Jun 2022</v>
      </c>
      <c r="AZ66" s="83" t="str">
        <f>TEXT(DATE('Enter loan data'!$B$6,'Enter loan data'!$B$5+47,),"MMM YYYY")</f>
        <v>Jul 2022</v>
      </c>
      <c r="BA66" s="83" t="str">
        <f>TEXT(DATE('Enter loan data'!$B$6,'Enter loan data'!$B$5+48,),"MMM YYYY")</f>
        <v>Aug 2022</v>
      </c>
      <c r="BB66" s="83" t="str">
        <f>TEXT(DATE('Enter loan data'!$B$6,'Enter loan data'!$B$5+49,),"MMM YYYY")</f>
        <v>Sep 2022</v>
      </c>
      <c r="BC66" s="83" t="str">
        <f>TEXT(DATE('Enter loan data'!$B$6,'Enter loan data'!$B$5+50,),"MMM YYYY")</f>
        <v>Oct 2022</v>
      </c>
      <c r="BD66" s="83" t="str">
        <f>TEXT(DATE('Enter loan data'!$B$6,'Enter loan data'!$B$5+51,),"MMM YYYY")</f>
        <v>Nov 2022</v>
      </c>
      <c r="BE66" s="83" t="str">
        <f>TEXT(DATE('Enter loan data'!$B$6,'Enter loan data'!$B$5+52,),"MMM YYYY")</f>
        <v>Dec 2022</v>
      </c>
      <c r="BF66" s="83" t="str">
        <f>TEXT(DATE('Enter loan data'!$B$6,'Enter loan data'!$B$5+53,),"MMM YYYY")</f>
        <v>Jan 2023</v>
      </c>
      <c r="BG66" s="83" t="str">
        <f>TEXT(DATE('Enter loan data'!$B$6,'Enter loan data'!$B$5+54,),"MMM YYYY")</f>
        <v>Feb 2023</v>
      </c>
      <c r="BH66" s="83" t="str">
        <f>TEXT(DATE('Enter loan data'!$B$6,'Enter loan data'!$B$5+55,),"MMM YYYY")</f>
        <v>Mar 2023</v>
      </c>
      <c r="BI66" s="83" t="str">
        <f>TEXT(DATE('Enter loan data'!$B$6,'Enter loan data'!$B$5+56,),"MMM YYYY")</f>
        <v>Apr 2023</v>
      </c>
      <c r="BJ66" s="83" t="str">
        <f>TEXT(DATE('Enter loan data'!$B$6,'Enter loan data'!$B$5+57,),"MMM YYYY")</f>
        <v>May 2023</v>
      </c>
      <c r="BK66" s="83" t="str">
        <f>TEXT(DATE('Enter loan data'!$B$6,'Enter loan data'!$B$5+58,),"MMM YYYY")</f>
        <v>Jun 2023</v>
      </c>
      <c r="BL66" s="83" t="str">
        <f>TEXT(DATE('Enter loan data'!$B$6,'Enter loan data'!$B$5+59,),"MMM YYYY")</f>
        <v>Jul 2023</v>
      </c>
      <c r="BM66" s="83" t="str">
        <f>TEXT(DATE('Enter loan data'!$B$6,'Enter loan data'!$B$5+60,),"MMM YYYY")</f>
        <v>Aug 2023</v>
      </c>
      <c r="BN66" s="83" t="str">
        <f>TEXT(DATE('Enter loan data'!$B$6,'Enter loan data'!$B$5+61,),"MMM YYYY")</f>
        <v>Sep 2023</v>
      </c>
      <c r="BO66" s="83" t="str">
        <f>TEXT(DATE('Enter loan data'!$B$6,'Enter loan data'!$B$5+62,),"MMM YYYY")</f>
        <v>Oct 2023</v>
      </c>
      <c r="BP66" s="83" t="str">
        <f>TEXT(DATE('Enter loan data'!$B$6,'Enter loan data'!$B$5+63,),"MMM YYYY")</f>
        <v>Nov 2023</v>
      </c>
      <c r="BQ66" s="83" t="str">
        <f>TEXT(DATE('Enter loan data'!$B$6,'Enter loan data'!$B$5+64,),"MMM YYYY")</f>
        <v>Dec 2023</v>
      </c>
      <c r="BR66" s="83" t="str">
        <f>TEXT(DATE('Enter loan data'!$B$6,'Enter loan data'!$B$5+65,),"MMM YYYY")</f>
        <v>Jan 2024</v>
      </c>
      <c r="BS66" s="83" t="str">
        <f>TEXT(DATE('Enter loan data'!$B$6,'Enter loan data'!$B$5+66,),"MMM YYYY")</f>
        <v>Feb 2024</v>
      </c>
      <c r="BT66" s="83" t="str">
        <f>TEXT(DATE('Enter loan data'!$B$6,'Enter loan data'!$B$5+67,),"MMM YYYY")</f>
        <v>Mar 2024</v>
      </c>
      <c r="BU66" s="83" t="str">
        <f>TEXT(DATE('Enter loan data'!$B$6,'Enter loan data'!$B$5+68,),"MMM YYYY")</f>
        <v>Apr 2024</v>
      </c>
      <c r="BV66" s="83" t="str">
        <f>TEXT(DATE('Enter loan data'!$B$6,'Enter loan data'!$B$5+69,),"MMM YYYY")</f>
        <v>May 2024</v>
      </c>
      <c r="BW66" s="83" t="str">
        <f>TEXT(DATE('Enter loan data'!$B$6,'Enter loan data'!$B$5+70,),"MMM YYYY")</f>
        <v>Jun 2024</v>
      </c>
      <c r="BX66" s="83" t="str">
        <f>TEXT(DATE('Enter loan data'!$B$6,'Enter loan data'!$B$5+71,),"MMM YYYY")</f>
        <v>Jul 2024</v>
      </c>
      <c r="BY66" s="83" t="str">
        <f>TEXT(DATE('Enter loan data'!$B$6,'Enter loan data'!$B$5+72,),"MMM YYYY")</f>
        <v>Aug 2024</v>
      </c>
      <c r="BZ66" s="83" t="str">
        <f>TEXT(DATE('Enter loan data'!$B$6,'Enter loan data'!$B$5+73,),"MMM YYYY")</f>
        <v>Sep 2024</v>
      </c>
      <c r="CA66" s="83" t="str">
        <f>TEXT(DATE('Enter loan data'!$B$6,'Enter loan data'!$B$5+74,),"MMM YYYY")</f>
        <v>Oct 2024</v>
      </c>
      <c r="CB66" s="83" t="str">
        <f>TEXT(DATE('Enter loan data'!$B$6,'Enter loan data'!$B$5+75,),"MMM YYYY")</f>
        <v>Nov 2024</v>
      </c>
      <c r="CC66" s="83" t="str">
        <f>TEXT(DATE('Enter loan data'!$B$6,'Enter loan data'!$B$5+76,),"MMM YYYY")</f>
        <v>Dec 2024</v>
      </c>
      <c r="CD66" s="83" t="str">
        <f>TEXT(DATE('Enter loan data'!$B$6,'Enter loan data'!$B$5+77,),"MMM YYYY")</f>
        <v>Jan 2025</v>
      </c>
      <c r="CE66" s="83" t="str">
        <f>TEXT(DATE('Enter loan data'!$B$6,'Enter loan data'!$B$5+78,),"MMM YYYY")</f>
        <v>Feb 2025</v>
      </c>
      <c r="CF66" s="83" t="str">
        <f>TEXT(DATE('Enter loan data'!$B$6,'Enter loan data'!$B$5+79,),"MMM YYYY")</f>
        <v>Mar 2025</v>
      </c>
      <c r="CG66" s="83" t="str">
        <f>TEXT(DATE('Enter loan data'!$B$6,'Enter loan data'!$B$5+80,),"MMM YYYY")</f>
        <v>Apr 2025</v>
      </c>
      <c r="CH66" s="83" t="str">
        <f>TEXT(DATE('Enter loan data'!$B$6,'Enter loan data'!$B$5+81,),"MMM YYYY")</f>
        <v>May 2025</v>
      </c>
      <c r="CI66" s="83" t="str">
        <f>TEXT(DATE('Enter loan data'!$B$6,'Enter loan data'!$B$5+82,),"MMM YYYY")</f>
        <v>Jun 2025</v>
      </c>
      <c r="CJ66" s="83" t="str">
        <f>TEXT(DATE('Enter loan data'!$B$6,'Enter loan data'!$B$5+83,),"MMM YYYY")</f>
        <v>Jul 2025</v>
      </c>
      <c r="CK66" s="83" t="str">
        <f>TEXT(DATE('Enter loan data'!$B$6,'Enter loan data'!$B$5+84,),"MMM YYYY")</f>
        <v>Aug 2025</v>
      </c>
      <c r="CL66" s="83" t="str">
        <f>TEXT(DATE('Enter loan data'!$B$6,'Enter loan data'!$B$5+85,),"MMM YYYY")</f>
        <v>Sep 2025</v>
      </c>
      <c r="CM66" s="83" t="str">
        <f>TEXT(DATE('Enter loan data'!$B$6,'Enter loan data'!$B$5+86,),"MMM YYYY")</f>
        <v>Oct 2025</v>
      </c>
      <c r="CN66" s="83" t="str">
        <f>TEXT(DATE('Enter loan data'!$B$6,'Enter loan data'!$B$5+87,),"MMM YYYY")</f>
        <v>Nov 2025</v>
      </c>
      <c r="CO66" s="83" t="str">
        <f>TEXT(DATE('Enter loan data'!$B$6,'Enter loan data'!$B$5+88,),"MMM YYYY")</f>
        <v>Dec 2025</v>
      </c>
      <c r="CP66" s="83" t="str">
        <f>TEXT(DATE('Enter loan data'!$B$6,'Enter loan data'!$B$5+89,),"MMM YYYY")</f>
        <v>Jan 2026</v>
      </c>
      <c r="CQ66" s="83" t="str">
        <f>TEXT(DATE('Enter loan data'!$B$6,'Enter loan data'!$B$5+90,),"MMM YYYY")</f>
        <v>Feb 2026</v>
      </c>
      <c r="CR66" s="83" t="str">
        <f>TEXT(DATE('Enter loan data'!$B$6,'Enter loan data'!$B$5+91,),"MMM YYYY")</f>
        <v>Mar 2026</v>
      </c>
      <c r="CS66" s="83" t="str">
        <f>TEXT(DATE('Enter loan data'!$B$6,'Enter loan data'!$B$5+92,),"MMM YYYY")</f>
        <v>Apr 2026</v>
      </c>
      <c r="CT66" s="83" t="str">
        <f>TEXT(DATE('Enter loan data'!$B$6,'Enter loan data'!$B$5+93,),"MMM YYYY")</f>
        <v>May 2026</v>
      </c>
      <c r="CU66" s="83" t="str">
        <f>TEXT(DATE('Enter loan data'!$B$6,'Enter loan data'!$B$5+94,),"MMM YYYY")</f>
        <v>Jun 2026</v>
      </c>
      <c r="CV66" s="83" t="str">
        <f>TEXT(DATE('Enter loan data'!$B$6,'Enter loan data'!$B$5+95,),"MMM YYYY")</f>
        <v>Jul 2026</v>
      </c>
      <c r="CW66" s="83" t="str">
        <f>TEXT(DATE('Enter loan data'!$B$6,'Enter loan data'!$B$5+96,),"MMM YYYY")</f>
        <v>Aug 2026</v>
      </c>
      <c r="CX66" s="83" t="str">
        <f>TEXT(DATE('Enter loan data'!$B$6,'Enter loan data'!$B$5+97,),"MMM YYYY")</f>
        <v>Sep 2026</v>
      </c>
      <c r="CY66" s="83" t="str">
        <f>TEXT(DATE('Enter loan data'!$B$6,'Enter loan data'!$B$5+98,),"MMM YYYY")</f>
        <v>Oct 2026</v>
      </c>
      <c r="CZ66" s="83" t="str">
        <f>TEXT(DATE('Enter loan data'!$B$6,'Enter loan data'!$B$5+99,),"MMM YYYY")</f>
        <v>Nov 2026</v>
      </c>
      <c r="DA66" s="83" t="str">
        <f>TEXT(DATE('Enter loan data'!$B$6,'Enter loan data'!$B$5+100,),"MMM YYYY")</f>
        <v>Dec 2026</v>
      </c>
      <c r="DB66" s="83" t="str">
        <f>TEXT(DATE('Enter loan data'!$B$6,'Enter loan data'!$B$5+101,),"MMM YYYY")</f>
        <v>Jan 2027</v>
      </c>
      <c r="DC66" s="83" t="str">
        <f>TEXT(DATE('Enter loan data'!$B$6,'Enter loan data'!$B$5+102,),"MMM YYYY")</f>
        <v>Feb 2027</v>
      </c>
      <c r="DD66" s="83" t="str">
        <f>TEXT(DATE('Enter loan data'!$B$6,'Enter loan data'!$B$5+103,),"MMM YYYY")</f>
        <v>Mar 2027</v>
      </c>
      <c r="DE66" s="83" t="str">
        <f>TEXT(DATE('Enter loan data'!$B$6,'Enter loan data'!$B$5+104,),"MMM YYYY")</f>
        <v>Apr 2027</v>
      </c>
      <c r="DF66" s="83" t="str">
        <f>TEXT(DATE('Enter loan data'!$B$6,'Enter loan data'!$B$5+105,),"MMM YYYY")</f>
        <v>May 2027</v>
      </c>
      <c r="DG66" s="83" t="str">
        <f>TEXT(DATE('Enter loan data'!$B$6,'Enter loan data'!$B$5+106,),"MMM YYYY")</f>
        <v>Jun 2027</v>
      </c>
      <c r="DH66" s="83" t="str">
        <f>TEXT(DATE('Enter loan data'!$B$6,'Enter loan data'!$B$5+107,),"MMM YYYY")</f>
        <v>Jul 2027</v>
      </c>
      <c r="DI66" s="83" t="str">
        <f>TEXT(DATE('Enter loan data'!$B$6,'Enter loan data'!$B$5+108,),"MMM YYYY")</f>
        <v>Aug 2027</v>
      </c>
      <c r="DJ66" s="83" t="str">
        <f>TEXT(DATE('Enter loan data'!$B$6,'Enter loan data'!$B$5+109,),"MMM YYYY")</f>
        <v>Sep 2027</v>
      </c>
      <c r="DK66" s="83" t="str">
        <f>TEXT(DATE('Enter loan data'!$B$6,'Enter loan data'!$B$5+110,),"MMM YYYY")</f>
        <v>Oct 2027</v>
      </c>
      <c r="DL66" s="83" t="str">
        <f>TEXT(DATE('Enter loan data'!$B$6,'Enter loan data'!$B$5+111,),"MMM YYYY")</f>
        <v>Nov 2027</v>
      </c>
      <c r="DM66" s="83" t="str">
        <f>TEXT(DATE('Enter loan data'!$B$6,'Enter loan data'!$B$5+112,),"MMM YYYY")</f>
        <v>Dec 2027</v>
      </c>
      <c r="DN66" s="83" t="str">
        <f>TEXT(DATE('Enter loan data'!$B$6,'Enter loan data'!$B$5+113,),"MMM YYYY")</f>
        <v>Jan 2028</v>
      </c>
      <c r="DO66" s="83" t="str">
        <f>TEXT(DATE('Enter loan data'!$B$6,'Enter loan data'!$B$5+114,),"MMM YYYY")</f>
        <v>Feb 2028</v>
      </c>
      <c r="DP66" s="83" t="str">
        <f>TEXT(DATE('Enter loan data'!$B$6,'Enter loan data'!$B$5+115,),"MMM YYYY")</f>
        <v>Mar 2028</v>
      </c>
      <c r="DQ66" s="83" t="str">
        <f>TEXT(DATE('Enter loan data'!$B$6,'Enter loan data'!$B$5+116,),"MMM YYYY")</f>
        <v>Apr 2028</v>
      </c>
      <c r="DR66" s="83" t="str">
        <f>TEXT(DATE('Enter loan data'!$B$6,'Enter loan data'!$B$5+117,),"MMM YYYY")</f>
        <v>May 2028</v>
      </c>
      <c r="DS66" s="83" t="str">
        <f>TEXT(DATE('Enter loan data'!$B$6,'Enter loan data'!$B$5+118,),"MMM YYYY")</f>
        <v>Jun 2028</v>
      </c>
      <c r="DT66" s="83" t="str">
        <f>TEXT(DATE('Enter loan data'!$B$6,'Enter loan data'!$B$5+119,),"MMM YYYY")</f>
        <v>Jul 2028</v>
      </c>
      <c r="DU66" s="83" t="str">
        <f>TEXT(DATE('Enter loan data'!$B$6,'Enter loan data'!$B$5+120,),"MMM YYYY")</f>
        <v>Aug 2028</v>
      </c>
      <c r="DV66" s="83" t="str">
        <f>TEXT(DATE('Enter loan data'!$B$6,'Enter loan data'!$B$5+121,),"MMM YYYY")</f>
        <v>Sep 2028</v>
      </c>
      <c r="DW66" s="83" t="str">
        <f>TEXT(DATE('Enter loan data'!$B$6,'Enter loan data'!$B$5+122,),"MMM YYYY")</f>
        <v>Oct 2028</v>
      </c>
      <c r="DX66" s="83" t="str">
        <f>TEXT(DATE('Enter loan data'!$B$6,'Enter loan data'!$B$5+123,),"MMM YYYY")</f>
        <v>Nov 2028</v>
      </c>
      <c r="DY66" s="83" t="str">
        <f>TEXT(DATE('Enter loan data'!$B$6,'Enter loan data'!$B$5+124,),"MMM YYYY")</f>
        <v>Dec 2028</v>
      </c>
      <c r="DZ66" s="83" t="str">
        <f>TEXT(DATE('Enter loan data'!$B$6,'Enter loan data'!$B$5+125,),"MMM YYYY")</f>
        <v>Jan 2029</v>
      </c>
      <c r="EA66" s="83" t="str">
        <f>TEXT(DATE('Enter loan data'!$B$6,'Enter loan data'!$B$5+126,),"MMM YYYY")</f>
        <v>Feb 2029</v>
      </c>
      <c r="EB66" s="83" t="str">
        <f>TEXT(DATE('Enter loan data'!$B$6,'Enter loan data'!$B$5+127,),"MMM YYYY")</f>
        <v>Mar 2029</v>
      </c>
      <c r="EC66" s="83" t="str">
        <f>TEXT(DATE('Enter loan data'!$B$6,'Enter loan data'!$B$5+128,),"MMM YYYY")</f>
        <v>Apr 2029</v>
      </c>
      <c r="ED66" s="83" t="str">
        <f>TEXT(DATE('Enter loan data'!$B$6,'Enter loan data'!$B$5+129,),"MMM YYYY")</f>
        <v>May 2029</v>
      </c>
      <c r="EE66" s="83" t="str">
        <f>TEXT(DATE('Enter loan data'!$B$6,'Enter loan data'!$B$5+130,),"MMM YYYY")</f>
        <v>Jun 2029</v>
      </c>
      <c r="EF66" s="83" t="str">
        <f>TEXT(DATE('Enter loan data'!$B$6,'Enter loan data'!$B$5+131,),"MMM YYYY")</f>
        <v>Jul 2029</v>
      </c>
      <c r="EG66" s="83" t="str">
        <f>TEXT(DATE('Enter loan data'!$B$6,'Enter loan data'!$B$5+132,),"MMM YYYY")</f>
        <v>Aug 2029</v>
      </c>
    </row>
    <row r="67" spans="1:137" x14ac:dyDescent="0.35">
      <c r="A67" s="67"/>
      <c r="B67" s="67"/>
      <c r="C67" s="67"/>
      <c r="D67" s="67" t="s">
        <v>66</v>
      </c>
      <c r="E67" s="84">
        <f>E11</f>
        <v>1000</v>
      </c>
      <c r="F67" s="85">
        <f>E70</f>
        <v>984.16666666666663</v>
      </c>
      <c r="G67" s="85">
        <f t="shared" ref="G67:BR67" si="4">F70</f>
        <v>968.26736111111109</v>
      </c>
      <c r="H67" s="85">
        <f t="shared" si="4"/>
        <v>952.30180844907409</v>
      </c>
      <c r="I67" s="85">
        <f t="shared" si="4"/>
        <v>936.26973265094523</v>
      </c>
      <c r="J67" s="85">
        <f t="shared" si="4"/>
        <v>920.17085653699087</v>
      </c>
      <c r="K67" s="85">
        <f t="shared" si="4"/>
        <v>904.00490177256165</v>
      </c>
      <c r="L67" s="85">
        <f t="shared" si="4"/>
        <v>887.77158886328061</v>
      </c>
      <c r="M67" s="85">
        <f t="shared" si="4"/>
        <v>871.47063715021091</v>
      </c>
      <c r="N67" s="85">
        <f t="shared" si="4"/>
        <v>855.10176480500343</v>
      </c>
      <c r="O67" s="85">
        <f t="shared" si="4"/>
        <v>838.66468882502431</v>
      </c>
      <c r="P67" s="85">
        <f t="shared" si="4"/>
        <v>822.15912502846186</v>
      </c>
      <c r="Q67" s="85">
        <f t="shared" si="4"/>
        <v>805.58478804941376</v>
      </c>
      <c r="R67" s="85">
        <f t="shared" si="4"/>
        <v>788.941391332953</v>
      </c>
      <c r="S67" s="85">
        <f t="shared" si="4"/>
        <v>772.22864713017361</v>
      </c>
      <c r="T67" s="85">
        <f t="shared" si="4"/>
        <v>755.44626649321606</v>
      </c>
      <c r="U67" s="85">
        <f t="shared" si="4"/>
        <v>738.59395927027117</v>
      </c>
      <c r="V67" s="85">
        <f t="shared" si="4"/>
        <v>721.67143410056394</v>
      </c>
      <c r="W67" s="85">
        <f t="shared" si="4"/>
        <v>704.67839840931629</v>
      </c>
      <c r="X67" s="85">
        <f t="shared" si="4"/>
        <v>687.61455840268843</v>
      </c>
      <c r="Y67" s="85">
        <f t="shared" si="4"/>
        <v>670.47961906269961</v>
      </c>
      <c r="Z67" s="85">
        <f t="shared" si="4"/>
        <v>653.27328414212752</v>
      </c>
      <c r="AA67" s="85">
        <f t="shared" si="4"/>
        <v>635.99525615938637</v>
      </c>
      <c r="AB67" s="85">
        <f t="shared" si="4"/>
        <v>618.64523639338381</v>
      </c>
      <c r="AC67" s="85">
        <f t="shared" si="4"/>
        <v>601.22292487835625</v>
      </c>
      <c r="AD67" s="85">
        <f t="shared" si="4"/>
        <v>583.7280203986827</v>
      </c>
      <c r="AE67" s="85">
        <f t="shared" si="4"/>
        <v>566.16022048367722</v>
      </c>
      <c r="AF67" s="85">
        <f t="shared" si="4"/>
        <v>548.51922140235922</v>
      </c>
      <c r="AG67" s="85">
        <f t="shared" si="4"/>
        <v>530.80471815820238</v>
      </c>
      <c r="AH67" s="85">
        <f t="shared" si="4"/>
        <v>513.01640448386161</v>
      </c>
      <c r="AI67" s="85">
        <f t="shared" si="4"/>
        <v>495.15397283587765</v>
      </c>
      <c r="AJ67" s="85">
        <f t="shared" si="4"/>
        <v>477.21711438936046</v>
      </c>
      <c r="AK67" s="85">
        <f t="shared" si="4"/>
        <v>459.20551903264948</v>
      </c>
      <c r="AL67" s="85">
        <f t="shared" si="4"/>
        <v>441.11887536195218</v>
      </c>
      <c r="AM67" s="85">
        <f t="shared" si="4"/>
        <v>422.95687067596032</v>
      </c>
      <c r="AN67" s="85">
        <f t="shared" si="4"/>
        <v>404.71919097044349</v>
      </c>
      <c r="AO67" s="85">
        <f t="shared" si="4"/>
        <v>386.40552093282037</v>
      </c>
      <c r="AP67" s="85">
        <f t="shared" si="4"/>
        <v>368.0155439367071</v>
      </c>
      <c r="AQ67" s="85">
        <f t="shared" si="4"/>
        <v>349.54894203644341</v>
      </c>
      <c r="AR67" s="85">
        <f t="shared" si="4"/>
        <v>331.00539596159524</v>
      </c>
      <c r="AS67" s="85">
        <f t="shared" si="4"/>
        <v>312.38458511143523</v>
      </c>
      <c r="AT67" s="85">
        <f t="shared" si="4"/>
        <v>293.68618754939956</v>
      </c>
      <c r="AU67" s="85">
        <f t="shared" si="4"/>
        <v>274.90987999752207</v>
      </c>
      <c r="AV67" s="85">
        <f t="shared" si="4"/>
        <v>256.05533783084508</v>
      </c>
      <c r="AW67" s="85">
        <f t="shared" si="4"/>
        <v>237.12223507180693</v>
      </c>
      <c r="AX67" s="85">
        <f t="shared" si="4"/>
        <v>218.11024438460612</v>
      </c>
      <c r="AY67" s="85">
        <f t="shared" si="4"/>
        <v>199.01903706954198</v>
      </c>
      <c r="AZ67" s="85">
        <f t="shared" si="4"/>
        <v>179.84828305733174</v>
      </c>
      <c r="BA67" s="85">
        <f t="shared" si="4"/>
        <v>160.59765090340395</v>
      </c>
      <c r="BB67" s="85">
        <f t="shared" si="4"/>
        <v>141.26680778216812</v>
      </c>
      <c r="BC67" s="85">
        <f t="shared" si="4"/>
        <v>121.85541948126047</v>
      </c>
      <c r="BD67" s="85">
        <f t="shared" si="4"/>
        <v>102.36315039576571</v>
      </c>
      <c r="BE67" s="85">
        <f t="shared" si="4"/>
        <v>82.789663522414742</v>
      </c>
      <c r="BF67" s="85">
        <f t="shared" si="4"/>
        <v>63.134620453758131</v>
      </c>
      <c r="BG67" s="85">
        <f t="shared" si="4"/>
        <v>43.397681372315454</v>
      </c>
      <c r="BH67" s="85">
        <f t="shared" si="4"/>
        <v>23.578505044700101</v>
      </c>
      <c r="BI67" s="85">
        <f t="shared" si="4"/>
        <v>3.6767488157196837</v>
      </c>
      <c r="BJ67" s="85">
        <f t="shared" si="4"/>
        <v>-16.307931397548153</v>
      </c>
      <c r="BK67" s="85">
        <f t="shared" si="4"/>
        <v>-36.375881111704601</v>
      </c>
      <c r="BL67" s="85">
        <f t="shared" si="4"/>
        <v>-56.527447283003369</v>
      </c>
      <c r="BM67" s="85">
        <f t="shared" si="4"/>
        <v>-76.762978313349208</v>
      </c>
      <c r="BN67" s="85">
        <f t="shared" si="4"/>
        <v>-97.082824056321499</v>
      </c>
      <c r="BO67" s="85">
        <f t="shared" si="4"/>
        <v>-117.48733582322284</v>
      </c>
      <c r="BP67" s="85">
        <f t="shared" si="4"/>
        <v>-137.97686638915292</v>
      </c>
      <c r="BQ67" s="85">
        <f t="shared" si="4"/>
        <v>-158.55176999910773</v>
      </c>
      <c r="BR67" s="85">
        <f t="shared" si="4"/>
        <v>-179.21240237410402</v>
      </c>
      <c r="BS67" s="85">
        <f t="shared" ref="BS67:CW67" si="5">BR70</f>
        <v>-199.95912071732945</v>
      </c>
      <c r="BT67" s="85">
        <f t="shared" si="5"/>
        <v>-220.79228372031832</v>
      </c>
      <c r="BU67" s="85">
        <f t="shared" si="5"/>
        <v>-241.71225156915298</v>
      </c>
      <c r="BV67" s="85">
        <f t="shared" si="5"/>
        <v>-262.71938595069116</v>
      </c>
      <c r="BW67" s="85">
        <f t="shared" si="5"/>
        <v>-283.81405005881902</v>
      </c>
      <c r="BX67" s="85">
        <f t="shared" si="5"/>
        <v>-304.99660860073078</v>
      </c>
      <c r="BY67" s="85">
        <f t="shared" si="5"/>
        <v>-326.26742780323383</v>
      </c>
      <c r="BZ67" s="85">
        <f t="shared" si="5"/>
        <v>-347.62687541908065</v>
      </c>
      <c r="CA67" s="85">
        <f t="shared" si="5"/>
        <v>-369.07532073332681</v>
      </c>
      <c r="CB67" s="85">
        <f t="shared" si="5"/>
        <v>-390.61313456971567</v>
      </c>
      <c r="CC67" s="85">
        <f t="shared" si="5"/>
        <v>-412.24068929708949</v>
      </c>
      <c r="CD67" s="85">
        <f t="shared" si="5"/>
        <v>-433.95835883582737</v>
      </c>
      <c r="CE67" s="85">
        <f t="shared" si="5"/>
        <v>-455.76651866430996</v>
      </c>
      <c r="CF67" s="85">
        <f t="shared" si="5"/>
        <v>-477.66554582541124</v>
      </c>
      <c r="CG67" s="85">
        <f t="shared" si="5"/>
        <v>-499.65581893301714</v>
      </c>
      <c r="CH67" s="85">
        <f t="shared" si="5"/>
        <v>-521.73771817857141</v>
      </c>
      <c r="CI67" s="85">
        <f t="shared" si="5"/>
        <v>-543.91162533764884</v>
      </c>
      <c r="CJ67" s="85">
        <f t="shared" si="5"/>
        <v>-566.17792377655576</v>
      </c>
      <c r="CK67" s="85">
        <f t="shared" si="5"/>
        <v>-588.53699845895812</v>
      </c>
      <c r="CL67" s="85">
        <f t="shared" si="5"/>
        <v>-610.98923595253711</v>
      </c>
      <c r="CM67" s="85">
        <f t="shared" si="5"/>
        <v>-633.53502443567265</v>
      </c>
      <c r="CN67" s="85">
        <f t="shared" si="5"/>
        <v>-656.17475370415457</v>
      </c>
      <c r="CO67" s="85">
        <f t="shared" si="5"/>
        <v>-678.90881517792184</v>
      </c>
      <c r="CP67" s="85">
        <f t="shared" si="5"/>
        <v>-701.7376019078298</v>
      </c>
      <c r="CQ67" s="85">
        <f t="shared" si="5"/>
        <v>-724.66150858244578</v>
      </c>
      <c r="CR67" s="85">
        <f t="shared" si="5"/>
        <v>-747.68093153487268</v>
      </c>
      <c r="CS67" s="85">
        <f t="shared" si="5"/>
        <v>-770.79626874960127</v>
      </c>
      <c r="CT67" s="85">
        <f t="shared" si="5"/>
        <v>-794.00791986939123</v>
      </c>
      <c r="CU67" s="85">
        <f t="shared" si="5"/>
        <v>-817.31628620218032</v>
      </c>
      <c r="CV67" s="85">
        <f t="shared" si="5"/>
        <v>-840.72177072802276</v>
      </c>
      <c r="CW67" s="85">
        <f t="shared" si="5"/>
        <v>-864.22477810605619</v>
      </c>
      <c r="CX67" s="85">
        <f t="shared" ref="CX67:EG67" si="6">CW70</f>
        <v>-887.82571468149808</v>
      </c>
      <c r="CY67" s="85">
        <f t="shared" si="6"/>
        <v>-911.52498849267101</v>
      </c>
      <c r="CZ67" s="85">
        <f t="shared" si="6"/>
        <v>-935.32300927805716</v>
      </c>
      <c r="DA67" s="85">
        <f t="shared" si="6"/>
        <v>-959.22018848338234</v>
      </c>
      <c r="DB67" s="85">
        <f t="shared" si="6"/>
        <v>-983.21693926872979</v>
      </c>
      <c r="DC67" s="85">
        <f t="shared" si="6"/>
        <v>-1007.3136765156828</v>
      </c>
      <c r="DD67" s="85">
        <f t="shared" si="6"/>
        <v>-1031.5108168344982</v>
      </c>
      <c r="DE67" s="85">
        <f t="shared" si="6"/>
        <v>-1055.8087785713087</v>
      </c>
      <c r="DF67" s="85">
        <f t="shared" si="6"/>
        <v>-1080.2079818153559</v>
      </c>
      <c r="DG67" s="85">
        <f t="shared" si="6"/>
        <v>-1104.7088484062531</v>
      </c>
      <c r="DH67" s="85">
        <f t="shared" si="6"/>
        <v>-1129.3118019412791</v>
      </c>
      <c r="DI67" s="85">
        <f t="shared" si="6"/>
        <v>-1154.0172677827011</v>
      </c>
      <c r="DJ67" s="85">
        <f t="shared" si="6"/>
        <v>-1178.825673065129</v>
      </c>
      <c r="DK67" s="85">
        <f t="shared" si="6"/>
        <v>-1203.7374467029003</v>
      </c>
      <c r="DL67" s="85">
        <f t="shared" si="6"/>
        <v>-1228.7530193974958</v>
      </c>
      <c r="DM67" s="85">
        <f t="shared" si="6"/>
        <v>-1253.8728236449854</v>
      </c>
      <c r="DN67" s="85">
        <f t="shared" si="6"/>
        <v>-1279.097293743506</v>
      </c>
      <c r="DO67" s="85">
        <f t="shared" si="6"/>
        <v>-1304.4268658007707</v>
      </c>
      <c r="DP67" s="85">
        <f t="shared" si="6"/>
        <v>-1329.8619777416072</v>
      </c>
      <c r="DQ67" s="85">
        <f t="shared" si="6"/>
        <v>-1355.4030693155305</v>
      </c>
      <c r="DR67" s="85">
        <f t="shared" si="6"/>
        <v>-1381.0505821043453</v>
      </c>
      <c r="DS67" s="85">
        <f t="shared" si="6"/>
        <v>-1406.80495952978</v>
      </c>
      <c r="DT67" s="85">
        <f t="shared" si="6"/>
        <v>-1432.666646861154</v>
      </c>
      <c r="DU67" s="85">
        <f t="shared" si="6"/>
        <v>-1458.6360912230755</v>
      </c>
      <c r="DV67" s="85">
        <f t="shared" si="6"/>
        <v>-1484.7137416031717</v>
      </c>
      <c r="DW67" s="85">
        <f t="shared" si="6"/>
        <v>-1510.9000488598515</v>
      </c>
      <c r="DX67" s="85">
        <f t="shared" si="6"/>
        <v>-1537.195465730101</v>
      </c>
      <c r="DY67" s="85">
        <f t="shared" si="6"/>
        <v>-1563.6004468373096</v>
      </c>
      <c r="DZ67" s="85">
        <f t="shared" si="6"/>
        <v>-1590.1154486991318</v>
      </c>
      <c r="EA67" s="85">
        <f t="shared" si="6"/>
        <v>-1616.7409297353781</v>
      </c>
      <c r="EB67" s="85">
        <f t="shared" si="6"/>
        <v>-1643.4773502759422</v>
      </c>
      <c r="EC67" s="85">
        <f t="shared" si="6"/>
        <v>-1670.3251725687585</v>
      </c>
      <c r="ED67" s="85">
        <f t="shared" si="6"/>
        <v>-1697.284860787795</v>
      </c>
      <c r="EE67" s="85">
        <f t="shared" si="6"/>
        <v>-1724.3568810410775</v>
      </c>
      <c r="EF67" s="85">
        <f t="shared" si="6"/>
        <v>-1751.5417013787487</v>
      </c>
      <c r="EG67" s="85">
        <f t="shared" si="6"/>
        <v>-1778.8397918011601</v>
      </c>
    </row>
    <row r="68" spans="1:137" x14ac:dyDescent="0.35">
      <c r="A68" s="86" t="s">
        <v>60</v>
      </c>
      <c r="B68" s="83" t="s">
        <v>35</v>
      </c>
      <c r="C68" s="83" t="s">
        <v>61</v>
      </c>
      <c r="D68" s="67" t="s">
        <v>67</v>
      </c>
      <c r="E68" s="85">
        <f>E67*($F$11/12)</f>
        <v>4.166666666666667</v>
      </c>
      <c r="F68" s="85">
        <f t="shared" ref="F68:BQ68" si="7">F67*($F$11/12)</f>
        <v>4.1006944444444446</v>
      </c>
      <c r="G68" s="85">
        <f t="shared" si="7"/>
        <v>4.0344473379629626</v>
      </c>
      <c r="H68" s="85">
        <f t="shared" si="7"/>
        <v>3.967924201871142</v>
      </c>
      <c r="I68" s="85">
        <f t="shared" si="7"/>
        <v>3.901123886045605</v>
      </c>
      <c r="J68" s="85">
        <f t="shared" si="7"/>
        <v>3.834045235570795</v>
      </c>
      <c r="K68" s="85">
        <f t="shared" si="7"/>
        <v>3.7666870907190066</v>
      </c>
      <c r="L68" s="85">
        <f t="shared" si="7"/>
        <v>3.6990482869303358</v>
      </c>
      <c r="M68" s="85">
        <f t="shared" si="7"/>
        <v>3.6311276547925453</v>
      </c>
      <c r="N68" s="85">
        <f t="shared" si="7"/>
        <v>3.5629240200208474</v>
      </c>
      <c r="O68" s="85">
        <f t="shared" si="7"/>
        <v>3.4944362034376013</v>
      </c>
      <c r="P68" s="85">
        <f t="shared" si="7"/>
        <v>3.4256630209519243</v>
      </c>
      <c r="Q68" s="85">
        <f t="shared" si="7"/>
        <v>3.3566032835392239</v>
      </c>
      <c r="R68" s="85">
        <f t="shared" si="7"/>
        <v>3.2872557972206375</v>
      </c>
      <c r="S68" s="85">
        <f t="shared" si="7"/>
        <v>3.2176193630423899</v>
      </c>
      <c r="T68" s="85">
        <f t="shared" si="7"/>
        <v>3.1476927770550667</v>
      </c>
      <c r="U68" s="85">
        <f t="shared" si="7"/>
        <v>3.0774748302927963</v>
      </c>
      <c r="V68" s="85">
        <f t="shared" si="7"/>
        <v>3.0069643087523499</v>
      </c>
      <c r="W68" s="85">
        <f t="shared" si="7"/>
        <v>2.9361599933721512</v>
      </c>
      <c r="X68" s="85">
        <f t="shared" si="7"/>
        <v>2.8650606600112019</v>
      </c>
      <c r="Y68" s="85">
        <f t="shared" si="7"/>
        <v>2.7936650794279152</v>
      </c>
      <c r="Z68" s="85">
        <f t="shared" si="7"/>
        <v>2.7219720172588646</v>
      </c>
      <c r="AA68" s="85">
        <f t="shared" si="7"/>
        <v>2.649980233997443</v>
      </c>
      <c r="AB68" s="85">
        <f t="shared" si="7"/>
        <v>2.5776884849724326</v>
      </c>
      <c r="AC68" s="85">
        <f t="shared" si="7"/>
        <v>2.5050955203264844</v>
      </c>
      <c r="AD68" s="85">
        <f t="shared" si="7"/>
        <v>2.4322000849945113</v>
      </c>
      <c r="AE68" s="85">
        <f t="shared" si="7"/>
        <v>2.3590009186819882</v>
      </c>
      <c r="AF68" s="85">
        <f t="shared" si="7"/>
        <v>2.2854967558431634</v>
      </c>
      <c r="AG68" s="85">
        <f t="shared" si="7"/>
        <v>2.2116863256591763</v>
      </c>
      <c r="AH68" s="85">
        <f t="shared" si="7"/>
        <v>2.13756835201609</v>
      </c>
      <c r="AI68" s="85">
        <f t="shared" si="7"/>
        <v>2.0631415534828235</v>
      </c>
      <c r="AJ68" s="85">
        <f t="shared" si="7"/>
        <v>1.9884046432890019</v>
      </c>
      <c r="AK68" s="85">
        <f t="shared" si="7"/>
        <v>1.913356329302706</v>
      </c>
      <c r="AL68" s="85">
        <f t="shared" si="7"/>
        <v>1.837995314008134</v>
      </c>
      <c r="AM68" s="85">
        <f t="shared" si="7"/>
        <v>1.762320294483168</v>
      </c>
      <c r="AN68" s="85">
        <f t="shared" si="7"/>
        <v>1.686329962376848</v>
      </c>
      <c r="AO68" s="85">
        <f t="shared" si="7"/>
        <v>1.6100230038867516</v>
      </c>
      <c r="AP68" s="85">
        <f t="shared" si="7"/>
        <v>1.5333980997362795</v>
      </c>
      <c r="AQ68" s="85">
        <f t="shared" si="7"/>
        <v>1.4564539251518476</v>
      </c>
      <c r="AR68" s="85">
        <f t="shared" si="7"/>
        <v>1.3791891498399802</v>
      </c>
      <c r="AS68" s="85">
        <f t="shared" si="7"/>
        <v>1.3016024379643134</v>
      </c>
      <c r="AT68" s="85">
        <f t="shared" si="7"/>
        <v>1.2236924481224982</v>
      </c>
      <c r="AU68" s="85">
        <f t="shared" si="7"/>
        <v>1.1454578333230085</v>
      </c>
      <c r="AV68" s="85">
        <f t="shared" si="7"/>
        <v>1.0668972409618545</v>
      </c>
      <c r="AW68" s="85">
        <f t="shared" si="7"/>
        <v>0.98800931279919546</v>
      </c>
      <c r="AX68" s="85">
        <f t="shared" si="7"/>
        <v>0.90879268493585885</v>
      </c>
      <c r="AY68" s="85">
        <f t="shared" si="7"/>
        <v>0.82924598778975822</v>
      </c>
      <c r="AZ68" s="85">
        <f t="shared" si="7"/>
        <v>0.74936784607221563</v>
      </c>
      <c r="BA68" s="85">
        <f t="shared" si="7"/>
        <v>0.66915687876418306</v>
      </c>
      <c r="BB68" s="85">
        <f t="shared" si="7"/>
        <v>0.5886116990923671</v>
      </c>
      <c r="BC68" s="85">
        <f t="shared" si="7"/>
        <v>0.50773091450525198</v>
      </c>
      <c r="BD68" s="85">
        <f t="shared" si="7"/>
        <v>0.4265131266490238</v>
      </c>
      <c r="BE68" s="85">
        <f t="shared" si="7"/>
        <v>0.34495693134339478</v>
      </c>
      <c r="BF68" s="85">
        <f t="shared" si="7"/>
        <v>0.26306091855732555</v>
      </c>
      <c r="BG68" s="85">
        <f t="shared" si="7"/>
        <v>0.18082367238464772</v>
      </c>
      <c r="BH68" s="85">
        <f t="shared" si="7"/>
        <v>9.8243771019583759E-2</v>
      </c>
      <c r="BI68" s="85">
        <f t="shared" si="7"/>
        <v>1.5319786732165349E-2</v>
      </c>
      <c r="BJ68" s="85">
        <f t="shared" si="7"/>
        <v>-6.7949714156450639E-2</v>
      </c>
      <c r="BK68" s="85">
        <f t="shared" si="7"/>
        <v>-0.15156617129876918</v>
      </c>
      <c r="BL68" s="85">
        <f t="shared" si="7"/>
        <v>-0.23553103034584735</v>
      </c>
      <c r="BM68" s="85">
        <f t="shared" si="7"/>
        <v>-0.31984574297228835</v>
      </c>
      <c r="BN68" s="85">
        <f t="shared" si="7"/>
        <v>-0.40451176690133955</v>
      </c>
      <c r="BO68" s="85">
        <f t="shared" si="7"/>
        <v>-0.48953056593009514</v>
      </c>
      <c r="BP68" s="85">
        <f t="shared" si="7"/>
        <v>-0.57490360995480383</v>
      </c>
      <c r="BQ68" s="85">
        <f t="shared" si="7"/>
        <v>-0.66063237499628225</v>
      </c>
      <c r="BR68" s="85">
        <f t="shared" ref="BR68:CW68" si="8">BR67*($F$11/12)</f>
        <v>-0.7467183432254334</v>
      </c>
      <c r="BS68" s="85">
        <f t="shared" si="8"/>
        <v>-0.83316300298887269</v>
      </c>
      <c r="BT68" s="85">
        <f t="shared" si="8"/>
        <v>-0.91996784883465965</v>
      </c>
      <c r="BU68" s="85">
        <f t="shared" si="8"/>
        <v>-1.0071343815381375</v>
      </c>
      <c r="BV68" s="85">
        <f t="shared" si="8"/>
        <v>-1.0946641081278798</v>
      </c>
      <c r="BW68" s="85">
        <f t="shared" si="8"/>
        <v>-1.1825585419117459</v>
      </c>
      <c r="BX68" s="85">
        <f t="shared" si="8"/>
        <v>-1.2708192025030449</v>
      </c>
      <c r="BY68" s="85">
        <f t="shared" si="8"/>
        <v>-1.3594476158468076</v>
      </c>
      <c r="BZ68" s="85">
        <f t="shared" si="8"/>
        <v>-1.4484453142461693</v>
      </c>
      <c r="CA68" s="85">
        <f t="shared" si="8"/>
        <v>-1.5378138363888616</v>
      </c>
      <c r="CB68" s="85">
        <f t="shared" si="8"/>
        <v>-1.6275547273738153</v>
      </c>
      <c r="CC68" s="85">
        <f t="shared" si="8"/>
        <v>-1.7176695387378729</v>
      </c>
      <c r="CD68" s="85">
        <f t="shared" si="8"/>
        <v>-1.8081598284826139</v>
      </c>
      <c r="CE68" s="85">
        <f t="shared" si="8"/>
        <v>-1.8990271611012914</v>
      </c>
      <c r="CF68" s="85">
        <f t="shared" si="8"/>
        <v>-1.9902731076058802</v>
      </c>
      <c r="CG68" s="85">
        <f t="shared" si="8"/>
        <v>-2.0818992455542382</v>
      </c>
      <c r="CH68" s="85">
        <f t="shared" si="8"/>
        <v>-2.1739071590773809</v>
      </c>
      <c r="CI68" s="85">
        <f t="shared" si="8"/>
        <v>-2.2662984389068703</v>
      </c>
      <c r="CJ68" s="85">
        <f t="shared" si="8"/>
        <v>-2.3590746824023157</v>
      </c>
      <c r="CK68" s="85">
        <f t="shared" si="8"/>
        <v>-2.4522374935789921</v>
      </c>
      <c r="CL68" s="85">
        <f t="shared" si="8"/>
        <v>-2.5457884831355715</v>
      </c>
      <c r="CM68" s="85">
        <f t="shared" si="8"/>
        <v>-2.6397292684819695</v>
      </c>
      <c r="CN68" s="85">
        <f t="shared" si="8"/>
        <v>-2.7340614737673108</v>
      </c>
      <c r="CO68" s="85">
        <f t="shared" si="8"/>
        <v>-2.8287867299080078</v>
      </c>
      <c r="CP68" s="85">
        <f t="shared" si="8"/>
        <v>-2.9239066746159574</v>
      </c>
      <c r="CQ68" s="85">
        <f t="shared" si="8"/>
        <v>-3.0194229524268574</v>
      </c>
      <c r="CR68" s="85">
        <f t="shared" si="8"/>
        <v>-3.115337214728636</v>
      </c>
      <c r="CS68" s="85">
        <f t="shared" si="8"/>
        <v>-3.2116511197900053</v>
      </c>
      <c r="CT68" s="85">
        <f t="shared" si="8"/>
        <v>-3.3083663327891299</v>
      </c>
      <c r="CU68" s="85">
        <f t="shared" si="8"/>
        <v>-3.405484525842418</v>
      </c>
      <c r="CV68" s="85">
        <f t="shared" si="8"/>
        <v>-3.5030073780334283</v>
      </c>
      <c r="CW68" s="85">
        <f t="shared" si="8"/>
        <v>-3.6009365754419007</v>
      </c>
      <c r="CX68" s="85">
        <f t="shared" ref="CX68" si="9">CX67*($F$11/12)</f>
        <v>-3.6992738111729087</v>
      </c>
      <c r="CY68" s="85">
        <f t="shared" ref="CY68" si="10">CY67*($F$11/12)</f>
        <v>-3.7980207853861292</v>
      </c>
      <c r="CZ68" s="85">
        <f t="shared" ref="CZ68" si="11">CZ67*($F$11/12)</f>
        <v>-3.8971792053252381</v>
      </c>
      <c r="DA68" s="85">
        <f t="shared" ref="DA68" si="12">DA67*($F$11/12)</f>
        <v>-3.9967507853474262</v>
      </c>
      <c r="DB68" s="85">
        <f t="shared" ref="DB68" si="13">DB67*($F$11/12)</f>
        <v>-4.0967372469530403</v>
      </c>
      <c r="DC68" s="85">
        <f t="shared" ref="DC68" si="14">DC67*($F$11/12)</f>
        <v>-4.1971403188153449</v>
      </c>
      <c r="DD68" s="85">
        <f t="shared" ref="DD68" si="15">DD67*($F$11/12)</f>
        <v>-4.2979617368104091</v>
      </c>
      <c r="DE68" s="85">
        <f t="shared" ref="DE68" si="16">DE67*($F$11/12)</f>
        <v>-4.3992032440471194</v>
      </c>
      <c r="DF68" s="85">
        <f t="shared" ref="DF68" si="17">DF67*($F$11/12)</f>
        <v>-4.5008665908973162</v>
      </c>
      <c r="DG68" s="85">
        <f t="shared" ref="DG68" si="18">DG67*($F$11/12)</f>
        <v>-4.6029535350260549</v>
      </c>
      <c r="DH68" s="85">
        <f t="shared" ref="DH68" si="19">DH67*($F$11/12)</f>
        <v>-4.7054658414219963</v>
      </c>
      <c r="DI68" s="85">
        <f t="shared" ref="DI68" si="20">DI67*($F$11/12)</f>
        <v>-4.8084052824279215</v>
      </c>
      <c r="DJ68" s="85">
        <f t="shared" ref="DJ68" si="21">DJ67*($F$11/12)</f>
        <v>-4.911773637771371</v>
      </c>
      <c r="DK68" s="85">
        <f t="shared" ref="DK68" si="22">DK67*($F$11/12)</f>
        <v>-5.0155726945954182</v>
      </c>
      <c r="DL68" s="85">
        <f t="shared" ref="DL68" si="23">DL67*($F$11/12)</f>
        <v>-5.119804247489566</v>
      </c>
      <c r="DM68" s="85">
        <f t="shared" ref="DM68" si="24">DM67*($F$11/12)</f>
        <v>-5.2244700985207722</v>
      </c>
      <c r="DN68" s="85">
        <f t="shared" ref="DN68" si="25">DN67*($F$11/12)</f>
        <v>-5.3295720572646088</v>
      </c>
      <c r="DO68" s="85">
        <f t="shared" ref="DO68" si="26">DO67*($F$11/12)</f>
        <v>-5.4351119408365447</v>
      </c>
      <c r="DP68" s="85">
        <f t="shared" ref="DP68" si="27">DP67*($F$11/12)</f>
        <v>-5.5410915739233637</v>
      </c>
      <c r="DQ68" s="85">
        <f t="shared" ref="DQ68" si="28">DQ67*($F$11/12)</f>
        <v>-5.6475127888147103</v>
      </c>
      <c r="DR68" s="85">
        <f t="shared" ref="DR68" si="29">DR67*($F$11/12)</f>
        <v>-5.7543774254347717</v>
      </c>
      <c r="DS68" s="85">
        <f t="shared" ref="DS68" si="30">DS67*($F$11/12)</f>
        <v>-5.8616873313740836</v>
      </c>
      <c r="DT68" s="85">
        <f t="shared" ref="DT68" si="31">DT67*($F$11/12)</f>
        <v>-5.9694443619214752</v>
      </c>
      <c r="DU68" s="85">
        <f t="shared" ref="DU68" si="32">DU67*($F$11/12)</f>
        <v>-6.0776503800961477</v>
      </c>
      <c r="DV68" s="85">
        <f t="shared" ref="DV68" si="33">DV67*($F$11/12)</f>
        <v>-6.186307256679882</v>
      </c>
      <c r="DW68" s="85">
        <f t="shared" ref="DW68" si="34">DW67*($F$11/12)</f>
        <v>-6.2954168702493813</v>
      </c>
      <c r="DX68" s="85">
        <f t="shared" ref="DX68" si="35">DX67*($F$11/12)</f>
        <v>-6.4049811072087541</v>
      </c>
      <c r="DY68" s="85">
        <f t="shared" ref="DY68" si="36">DY67*($F$11/12)</f>
        <v>-6.5150018618221237</v>
      </c>
      <c r="DZ68" s="85">
        <f t="shared" ref="DZ68" si="37">DZ67*($F$11/12)</f>
        <v>-6.6254810362463825</v>
      </c>
      <c r="EA68" s="85">
        <f t="shared" ref="EA68" si="38">EA67*($F$11/12)</f>
        <v>-6.7364205405640751</v>
      </c>
      <c r="EB68" s="85">
        <f t="shared" ref="EB68" si="39">EB67*($F$11/12)</f>
        <v>-6.8478222928164252</v>
      </c>
      <c r="EC68" s="85">
        <f t="shared" ref="EC68" si="40">EC67*($F$11/12)</f>
        <v>-6.9596882190364937</v>
      </c>
      <c r="ED68" s="85">
        <f t="shared" ref="ED68" si="41">ED67*($F$11/12)</f>
        <v>-7.0720202532824787</v>
      </c>
      <c r="EE68" s="85">
        <f t="shared" ref="EE68" si="42">EE67*($F$11/12)</f>
        <v>-7.1848203376711561</v>
      </c>
      <c r="EF68" s="85">
        <f t="shared" ref="EF68" si="43">EF67*($F$11/12)</f>
        <v>-7.2980904224114527</v>
      </c>
      <c r="EG68" s="85">
        <f t="shared" ref="EG68" si="44">EG67*($F$11/12)</f>
        <v>-7.4118324658381667</v>
      </c>
    </row>
    <row r="69" spans="1:137" x14ac:dyDescent="0.35">
      <c r="A69" s="87" t="str">
        <f t="shared" ref="A69:A75" si="45">D11</f>
        <v>Smith City</v>
      </c>
      <c r="B69" s="88">
        <f>EOMONTH($E$66,MAX(F72:EG72))</f>
        <v>45016</v>
      </c>
      <c r="C69" s="68">
        <f>RANK(B69,$B$69:$B$75,1)</f>
        <v>6</v>
      </c>
      <c r="D69" s="67" t="s">
        <v>69</v>
      </c>
      <c r="E69" s="85">
        <f>$G$11</f>
        <v>20</v>
      </c>
      <c r="F69" s="85">
        <f t="shared" ref="F69:BQ69" si="46">$G$11</f>
        <v>20</v>
      </c>
      <c r="G69" s="85">
        <f t="shared" si="46"/>
        <v>20</v>
      </c>
      <c r="H69" s="85">
        <f t="shared" si="46"/>
        <v>20</v>
      </c>
      <c r="I69" s="85">
        <f t="shared" si="46"/>
        <v>20</v>
      </c>
      <c r="J69" s="85">
        <f t="shared" si="46"/>
        <v>20</v>
      </c>
      <c r="K69" s="85">
        <f t="shared" si="46"/>
        <v>20</v>
      </c>
      <c r="L69" s="85">
        <f t="shared" si="46"/>
        <v>20</v>
      </c>
      <c r="M69" s="85">
        <f t="shared" si="46"/>
        <v>20</v>
      </c>
      <c r="N69" s="85">
        <f t="shared" si="46"/>
        <v>20</v>
      </c>
      <c r="O69" s="85">
        <f t="shared" si="46"/>
        <v>20</v>
      </c>
      <c r="P69" s="85">
        <f t="shared" si="46"/>
        <v>20</v>
      </c>
      <c r="Q69" s="85">
        <f t="shared" si="46"/>
        <v>20</v>
      </c>
      <c r="R69" s="85">
        <f t="shared" si="46"/>
        <v>20</v>
      </c>
      <c r="S69" s="85">
        <f t="shared" si="46"/>
        <v>20</v>
      </c>
      <c r="T69" s="85">
        <f t="shared" si="46"/>
        <v>20</v>
      </c>
      <c r="U69" s="85">
        <f t="shared" si="46"/>
        <v>20</v>
      </c>
      <c r="V69" s="85">
        <f t="shared" si="46"/>
        <v>20</v>
      </c>
      <c r="W69" s="85">
        <f t="shared" si="46"/>
        <v>20</v>
      </c>
      <c r="X69" s="85">
        <f t="shared" si="46"/>
        <v>20</v>
      </c>
      <c r="Y69" s="85">
        <f t="shared" si="46"/>
        <v>20</v>
      </c>
      <c r="Z69" s="85">
        <f t="shared" si="46"/>
        <v>20</v>
      </c>
      <c r="AA69" s="85">
        <f t="shared" si="46"/>
        <v>20</v>
      </c>
      <c r="AB69" s="85">
        <f t="shared" si="46"/>
        <v>20</v>
      </c>
      <c r="AC69" s="85">
        <f t="shared" si="46"/>
        <v>20</v>
      </c>
      <c r="AD69" s="85">
        <f t="shared" si="46"/>
        <v>20</v>
      </c>
      <c r="AE69" s="85">
        <f t="shared" si="46"/>
        <v>20</v>
      </c>
      <c r="AF69" s="85">
        <f t="shared" si="46"/>
        <v>20</v>
      </c>
      <c r="AG69" s="85">
        <f t="shared" si="46"/>
        <v>20</v>
      </c>
      <c r="AH69" s="85">
        <f t="shared" si="46"/>
        <v>20</v>
      </c>
      <c r="AI69" s="85">
        <f t="shared" si="46"/>
        <v>20</v>
      </c>
      <c r="AJ69" s="85">
        <f t="shared" si="46"/>
        <v>20</v>
      </c>
      <c r="AK69" s="85">
        <f t="shared" si="46"/>
        <v>20</v>
      </c>
      <c r="AL69" s="85">
        <f t="shared" si="46"/>
        <v>20</v>
      </c>
      <c r="AM69" s="85">
        <f t="shared" si="46"/>
        <v>20</v>
      </c>
      <c r="AN69" s="85">
        <f t="shared" si="46"/>
        <v>20</v>
      </c>
      <c r="AO69" s="85">
        <f t="shared" si="46"/>
        <v>20</v>
      </c>
      <c r="AP69" s="85">
        <f t="shared" si="46"/>
        <v>20</v>
      </c>
      <c r="AQ69" s="85">
        <f t="shared" si="46"/>
        <v>20</v>
      </c>
      <c r="AR69" s="85">
        <f t="shared" si="46"/>
        <v>20</v>
      </c>
      <c r="AS69" s="85">
        <f t="shared" si="46"/>
        <v>20</v>
      </c>
      <c r="AT69" s="85">
        <f t="shared" si="46"/>
        <v>20</v>
      </c>
      <c r="AU69" s="85">
        <f t="shared" si="46"/>
        <v>20</v>
      </c>
      <c r="AV69" s="85">
        <f t="shared" si="46"/>
        <v>20</v>
      </c>
      <c r="AW69" s="85">
        <f t="shared" si="46"/>
        <v>20</v>
      </c>
      <c r="AX69" s="85">
        <f t="shared" si="46"/>
        <v>20</v>
      </c>
      <c r="AY69" s="85">
        <f t="shared" si="46"/>
        <v>20</v>
      </c>
      <c r="AZ69" s="85">
        <f t="shared" si="46"/>
        <v>20</v>
      </c>
      <c r="BA69" s="85">
        <f t="shared" si="46"/>
        <v>20</v>
      </c>
      <c r="BB69" s="85">
        <f t="shared" si="46"/>
        <v>20</v>
      </c>
      <c r="BC69" s="85">
        <f t="shared" si="46"/>
        <v>20</v>
      </c>
      <c r="BD69" s="85">
        <f t="shared" si="46"/>
        <v>20</v>
      </c>
      <c r="BE69" s="85">
        <f t="shared" si="46"/>
        <v>20</v>
      </c>
      <c r="BF69" s="85">
        <f t="shared" si="46"/>
        <v>20</v>
      </c>
      <c r="BG69" s="85">
        <f t="shared" si="46"/>
        <v>20</v>
      </c>
      <c r="BH69" s="85">
        <f t="shared" si="46"/>
        <v>20</v>
      </c>
      <c r="BI69" s="85">
        <f t="shared" si="46"/>
        <v>20</v>
      </c>
      <c r="BJ69" s="85">
        <f t="shared" si="46"/>
        <v>20</v>
      </c>
      <c r="BK69" s="85">
        <f t="shared" si="46"/>
        <v>20</v>
      </c>
      <c r="BL69" s="85">
        <f t="shared" si="46"/>
        <v>20</v>
      </c>
      <c r="BM69" s="85">
        <f t="shared" si="46"/>
        <v>20</v>
      </c>
      <c r="BN69" s="85">
        <f t="shared" si="46"/>
        <v>20</v>
      </c>
      <c r="BO69" s="85">
        <f t="shared" si="46"/>
        <v>20</v>
      </c>
      <c r="BP69" s="85">
        <f t="shared" si="46"/>
        <v>20</v>
      </c>
      <c r="BQ69" s="85">
        <f t="shared" si="46"/>
        <v>20</v>
      </c>
      <c r="BR69" s="85">
        <f t="shared" ref="BR69:EC69" si="47">$G$11</f>
        <v>20</v>
      </c>
      <c r="BS69" s="85">
        <f t="shared" si="47"/>
        <v>20</v>
      </c>
      <c r="BT69" s="85">
        <f t="shared" si="47"/>
        <v>20</v>
      </c>
      <c r="BU69" s="85">
        <f t="shared" si="47"/>
        <v>20</v>
      </c>
      <c r="BV69" s="85">
        <f t="shared" si="47"/>
        <v>20</v>
      </c>
      <c r="BW69" s="85">
        <f t="shared" si="47"/>
        <v>20</v>
      </c>
      <c r="BX69" s="85">
        <f t="shared" si="47"/>
        <v>20</v>
      </c>
      <c r="BY69" s="85">
        <f t="shared" si="47"/>
        <v>20</v>
      </c>
      <c r="BZ69" s="85">
        <f t="shared" si="47"/>
        <v>20</v>
      </c>
      <c r="CA69" s="85">
        <f t="shared" si="47"/>
        <v>20</v>
      </c>
      <c r="CB69" s="85">
        <f t="shared" si="47"/>
        <v>20</v>
      </c>
      <c r="CC69" s="85">
        <f t="shared" si="47"/>
        <v>20</v>
      </c>
      <c r="CD69" s="85">
        <f t="shared" si="47"/>
        <v>20</v>
      </c>
      <c r="CE69" s="85">
        <f t="shared" si="47"/>
        <v>20</v>
      </c>
      <c r="CF69" s="85">
        <f t="shared" si="47"/>
        <v>20</v>
      </c>
      <c r="CG69" s="85">
        <f t="shared" si="47"/>
        <v>20</v>
      </c>
      <c r="CH69" s="85">
        <f t="shared" si="47"/>
        <v>20</v>
      </c>
      <c r="CI69" s="85">
        <f t="shared" si="47"/>
        <v>20</v>
      </c>
      <c r="CJ69" s="85">
        <f t="shared" si="47"/>
        <v>20</v>
      </c>
      <c r="CK69" s="85">
        <f t="shared" si="47"/>
        <v>20</v>
      </c>
      <c r="CL69" s="85">
        <f t="shared" si="47"/>
        <v>20</v>
      </c>
      <c r="CM69" s="85">
        <f t="shared" si="47"/>
        <v>20</v>
      </c>
      <c r="CN69" s="85">
        <f t="shared" si="47"/>
        <v>20</v>
      </c>
      <c r="CO69" s="85">
        <f t="shared" si="47"/>
        <v>20</v>
      </c>
      <c r="CP69" s="85">
        <f t="shared" si="47"/>
        <v>20</v>
      </c>
      <c r="CQ69" s="85">
        <f t="shared" si="47"/>
        <v>20</v>
      </c>
      <c r="CR69" s="85">
        <f t="shared" si="47"/>
        <v>20</v>
      </c>
      <c r="CS69" s="85">
        <f t="shared" si="47"/>
        <v>20</v>
      </c>
      <c r="CT69" s="85">
        <f t="shared" si="47"/>
        <v>20</v>
      </c>
      <c r="CU69" s="85">
        <f t="shared" si="47"/>
        <v>20</v>
      </c>
      <c r="CV69" s="85">
        <f t="shared" si="47"/>
        <v>20</v>
      </c>
      <c r="CW69" s="85">
        <f t="shared" si="47"/>
        <v>20</v>
      </c>
      <c r="CX69" s="85">
        <f t="shared" si="47"/>
        <v>20</v>
      </c>
      <c r="CY69" s="85">
        <f t="shared" si="47"/>
        <v>20</v>
      </c>
      <c r="CZ69" s="85">
        <f t="shared" si="47"/>
        <v>20</v>
      </c>
      <c r="DA69" s="85">
        <f t="shared" si="47"/>
        <v>20</v>
      </c>
      <c r="DB69" s="85">
        <f t="shared" si="47"/>
        <v>20</v>
      </c>
      <c r="DC69" s="85">
        <f t="shared" si="47"/>
        <v>20</v>
      </c>
      <c r="DD69" s="85">
        <f t="shared" si="47"/>
        <v>20</v>
      </c>
      <c r="DE69" s="85">
        <f t="shared" si="47"/>
        <v>20</v>
      </c>
      <c r="DF69" s="85">
        <f t="shared" si="47"/>
        <v>20</v>
      </c>
      <c r="DG69" s="85">
        <f t="shared" si="47"/>
        <v>20</v>
      </c>
      <c r="DH69" s="85">
        <f t="shared" si="47"/>
        <v>20</v>
      </c>
      <c r="DI69" s="85">
        <f t="shared" si="47"/>
        <v>20</v>
      </c>
      <c r="DJ69" s="85">
        <f t="shared" si="47"/>
        <v>20</v>
      </c>
      <c r="DK69" s="85">
        <f t="shared" si="47"/>
        <v>20</v>
      </c>
      <c r="DL69" s="85">
        <f t="shared" si="47"/>
        <v>20</v>
      </c>
      <c r="DM69" s="85">
        <f t="shared" si="47"/>
        <v>20</v>
      </c>
      <c r="DN69" s="85">
        <f t="shared" si="47"/>
        <v>20</v>
      </c>
      <c r="DO69" s="85">
        <f t="shared" si="47"/>
        <v>20</v>
      </c>
      <c r="DP69" s="85">
        <f t="shared" si="47"/>
        <v>20</v>
      </c>
      <c r="DQ69" s="85">
        <f t="shared" si="47"/>
        <v>20</v>
      </c>
      <c r="DR69" s="85">
        <f t="shared" si="47"/>
        <v>20</v>
      </c>
      <c r="DS69" s="85">
        <f t="shared" si="47"/>
        <v>20</v>
      </c>
      <c r="DT69" s="85">
        <f t="shared" si="47"/>
        <v>20</v>
      </c>
      <c r="DU69" s="85">
        <f t="shared" si="47"/>
        <v>20</v>
      </c>
      <c r="DV69" s="85">
        <f t="shared" si="47"/>
        <v>20</v>
      </c>
      <c r="DW69" s="85">
        <f t="shared" si="47"/>
        <v>20</v>
      </c>
      <c r="DX69" s="85">
        <f t="shared" si="47"/>
        <v>20</v>
      </c>
      <c r="DY69" s="85">
        <f t="shared" si="47"/>
        <v>20</v>
      </c>
      <c r="DZ69" s="85">
        <f t="shared" si="47"/>
        <v>20</v>
      </c>
      <c r="EA69" s="85">
        <f t="shared" si="47"/>
        <v>20</v>
      </c>
      <c r="EB69" s="85">
        <f t="shared" si="47"/>
        <v>20</v>
      </c>
      <c r="EC69" s="85">
        <f t="shared" si="47"/>
        <v>20</v>
      </c>
      <c r="ED69" s="85">
        <f t="shared" ref="ED69:EG69" si="48">$G$11</f>
        <v>20</v>
      </c>
      <c r="EE69" s="85">
        <f t="shared" si="48"/>
        <v>20</v>
      </c>
      <c r="EF69" s="85">
        <f t="shared" si="48"/>
        <v>20</v>
      </c>
      <c r="EG69" s="85">
        <f t="shared" si="48"/>
        <v>20</v>
      </c>
    </row>
    <row r="70" spans="1:137" x14ac:dyDescent="0.35">
      <c r="A70" s="67" t="str">
        <f t="shared" si="45"/>
        <v>The Warehouse</v>
      </c>
      <c r="B70" s="88">
        <f>EOMONTH($E$66,MAX(F80:EG80))</f>
        <v>43951</v>
      </c>
      <c r="C70" s="68">
        <f t="shared" ref="C70:C75" si="49">RANK(B70,$B$69:$B$75,1)</f>
        <v>4</v>
      </c>
      <c r="D70" s="67" t="s">
        <v>68</v>
      </c>
      <c r="E70" s="85">
        <f>E67+E68-E69</f>
        <v>984.16666666666663</v>
      </c>
      <c r="F70" s="85">
        <f t="shared" ref="F70:BQ70" si="50">F67+F68-F69</f>
        <v>968.26736111111109</v>
      </c>
      <c r="G70" s="85">
        <f t="shared" si="50"/>
        <v>952.30180844907409</v>
      </c>
      <c r="H70" s="85">
        <f t="shared" si="50"/>
        <v>936.26973265094523</v>
      </c>
      <c r="I70" s="85">
        <f t="shared" si="50"/>
        <v>920.17085653699087</v>
      </c>
      <c r="J70" s="85">
        <f t="shared" si="50"/>
        <v>904.00490177256165</v>
      </c>
      <c r="K70" s="85">
        <f t="shared" si="50"/>
        <v>887.77158886328061</v>
      </c>
      <c r="L70" s="85">
        <f t="shared" si="50"/>
        <v>871.47063715021091</v>
      </c>
      <c r="M70" s="85">
        <f t="shared" si="50"/>
        <v>855.10176480500343</v>
      </c>
      <c r="N70" s="85">
        <f t="shared" si="50"/>
        <v>838.66468882502431</v>
      </c>
      <c r="O70" s="85">
        <f t="shared" si="50"/>
        <v>822.15912502846186</v>
      </c>
      <c r="P70" s="85">
        <f t="shared" si="50"/>
        <v>805.58478804941376</v>
      </c>
      <c r="Q70" s="85">
        <f t="shared" si="50"/>
        <v>788.941391332953</v>
      </c>
      <c r="R70" s="85">
        <f t="shared" si="50"/>
        <v>772.22864713017361</v>
      </c>
      <c r="S70" s="85">
        <f t="shared" si="50"/>
        <v>755.44626649321606</v>
      </c>
      <c r="T70" s="85">
        <f t="shared" si="50"/>
        <v>738.59395927027117</v>
      </c>
      <c r="U70" s="85">
        <f t="shared" si="50"/>
        <v>721.67143410056394</v>
      </c>
      <c r="V70" s="85">
        <f t="shared" si="50"/>
        <v>704.67839840931629</v>
      </c>
      <c r="W70" s="85">
        <f t="shared" si="50"/>
        <v>687.61455840268843</v>
      </c>
      <c r="X70" s="85">
        <f t="shared" si="50"/>
        <v>670.47961906269961</v>
      </c>
      <c r="Y70" s="85">
        <f t="shared" si="50"/>
        <v>653.27328414212752</v>
      </c>
      <c r="Z70" s="85">
        <f t="shared" si="50"/>
        <v>635.99525615938637</v>
      </c>
      <c r="AA70" s="85">
        <f t="shared" si="50"/>
        <v>618.64523639338381</v>
      </c>
      <c r="AB70" s="85">
        <f t="shared" si="50"/>
        <v>601.22292487835625</v>
      </c>
      <c r="AC70" s="85">
        <f t="shared" si="50"/>
        <v>583.7280203986827</v>
      </c>
      <c r="AD70" s="85">
        <f t="shared" si="50"/>
        <v>566.16022048367722</v>
      </c>
      <c r="AE70" s="85">
        <f t="shared" si="50"/>
        <v>548.51922140235922</v>
      </c>
      <c r="AF70" s="85">
        <f t="shared" si="50"/>
        <v>530.80471815820238</v>
      </c>
      <c r="AG70" s="85">
        <f t="shared" si="50"/>
        <v>513.01640448386161</v>
      </c>
      <c r="AH70" s="85">
        <f t="shared" si="50"/>
        <v>495.15397283587765</v>
      </c>
      <c r="AI70" s="85">
        <f t="shared" si="50"/>
        <v>477.21711438936046</v>
      </c>
      <c r="AJ70" s="85">
        <f t="shared" si="50"/>
        <v>459.20551903264948</v>
      </c>
      <c r="AK70" s="85">
        <f t="shared" si="50"/>
        <v>441.11887536195218</v>
      </c>
      <c r="AL70" s="85">
        <f t="shared" si="50"/>
        <v>422.95687067596032</v>
      </c>
      <c r="AM70" s="85">
        <f t="shared" si="50"/>
        <v>404.71919097044349</v>
      </c>
      <c r="AN70" s="85">
        <f t="shared" si="50"/>
        <v>386.40552093282037</v>
      </c>
      <c r="AO70" s="85">
        <f t="shared" si="50"/>
        <v>368.0155439367071</v>
      </c>
      <c r="AP70" s="85">
        <f t="shared" si="50"/>
        <v>349.54894203644341</v>
      </c>
      <c r="AQ70" s="85">
        <f t="shared" si="50"/>
        <v>331.00539596159524</v>
      </c>
      <c r="AR70" s="85">
        <f t="shared" si="50"/>
        <v>312.38458511143523</v>
      </c>
      <c r="AS70" s="85">
        <f t="shared" si="50"/>
        <v>293.68618754939956</v>
      </c>
      <c r="AT70" s="85">
        <f t="shared" si="50"/>
        <v>274.90987999752207</v>
      </c>
      <c r="AU70" s="85">
        <f t="shared" si="50"/>
        <v>256.05533783084508</v>
      </c>
      <c r="AV70" s="85">
        <f t="shared" si="50"/>
        <v>237.12223507180693</v>
      </c>
      <c r="AW70" s="85">
        <f t="shared" si="50"/>
        <v>218.11024438460612</v>
      </c>
      <c r="AX70" s="85">
        <f t="shared" si="50"/>
        <v>199.01903706954198</v>
      </c>
      <c r="AY70" s="85">
        <f t="shared" si="50"/>
        <v>179.84828305733174</v>
      </c>
      <c r="AZ70" s="85">
        <f t="shared" si="50"/>
        <v>160.59765090340395</v>
      </c>
      <c r="BA70" s="85">
        <f t="shared" si="50"/>
        <v>141.26680778216812</v>
      </c>
      <c r="BB70" s="85">
        <f t="shared" si="50"/>
        <v>121.85541948126047</v>
      </c>
      <c r="BC70" s="85">
        <f t="shared" si="50"/>
        <v>102.36315039576571</v>
      </c>
      <c r="BD70" s="85">
        <f t="shared" si="50"/>
        <v>82.789663522414742</v>
      </c>
      <c r="BE70" s="85">
        <f t="shared" si="50"/>
        <v>63.134620453758131</v>
      </c>
      <c r="BF70" s="85">
        <f t="shared" si="50"/>
        <v>43.397681372315454</v>
      </c>
      <c r="BG70" s="85">
        <f t="shared" si="50"/>
        <v>23.578505044700101</v>
      </c>
      <c r="BH70" s="85">
        <f t="shared" si="50"/>
        <v>3.6767488157196837</v>
      </c>
      <c r="BI70" s="85">
        <f t="shared" si="50"/>
        <v>-16.307931397548153</v>
      </c>
      <c r="BJ70" s="85">
        <f t="shared" si="50"/>
        <v>-36.375881111704601</v>
      </c>
      <c r="BK70" s="85">
        <f t="shared" si="50"/>
        <v>-56.527447283003369</v>
      </c>
      <c r="BL70" s="85">
        <f t="shared" si="50"/>
        <v>-76.762978313349208</v>
      </c>
      <c r="BM70" s="85">
        <f t="shared" si="50"/>
        <v>-97.082824056321499</v>
      </c>
      <c r="BN70" s="85">
        <f t="shared" si="50"/>
        <v>-117.48733582322284</v>
      </c>
      <c r="BO70" s="85">
        <f t="shared" si="50"/>
        <v>-137.97686638915292</v>
      </c>
      <c r="BP70" s="85">
        <f t="shared" si="50"/>
        <v>-158.55176999910773</v>
      </c>
      <c r="BQ70" s="85">
        <f t="shared" si="50"/>
        <v>-179.21240237410402</v>
      </c>
      <c r="BR70" s="85">
        <f t="shared" ref="BR70:EC70" si="51">BR67+BR68-BR69</f>
        <v>-199.95912071732945</v>
      </c>
      <c r="BS70" s="85">
        <f t="shared" si="51"/>
        <v>-220.79228372031832</v>
      </c>
      <c r="BT70" s="85">
        <f t="shared" si="51"/>
        <v>-241.71225156915298</v>
      </c>
      <c r="BU70" s="85">
        <f t="shared" si="51"/>
        <v>-262.71938595069116</v>
      </c>
      <c r="BV70" s="85">
        <f t="shared" si="51"/>
        <v>-283.81405005881902</v>
      </c>
      <c r="BW70" s="85">
        <f t="shared" si="51"/>
        <v>-304.99660860073078</v>
      </c>
      <c r="BX70" s="85">
        <f t="shared" si="51"/>
        <v>-326.26742780323383</v>
      </c>
      <c r="BY70" s="85">
        <f t="shared" si="51"/>
        <v>-347.62687541908065</v>
      </c>
      <c r="BZ70" s="85">
        <f t="shared" si="51"/>
        <v>-369.07532073332681</v>
      </c>
      <c r="CA70" s="85">
        <f t="shared" si="51"/>
        <v>-390.61313456971567</v>
      </c>
      <c r="CB70" s="85">
        <f t="shared" si="51"/>
        <v>-412.24068929708949</v>
      </c>
      <c r="CC70" s="85">
        <f t="shared" si="51"/>
        <v>-433.95835883582737</v>
      </c>
      <c r="CD70" s="85">
        <f t="shared" si="51"/>
        <v>-455.76651866430996</v>
      </c>
      <c r="CE70" s="85">
        <f t="shared" si="51"/>
        <v>-477.66554582541124</v>
      </c>
      <c r="CF70" s="85">
        <f t="shared" si="51"/>
        <v>-499.65581893301714</v>
      </c>
      <c r="CG70" s="85">
        <f t="shared" si="51"/>
        <v>-521.73771817857141</v>
      </c>
      <c r="CH70" s="85">
        <f t="shared" si="51"/>
        <v>-543.91162533764884</v>
      </c>
      <c r="CI70" s="85">
        <f t="shared" si="51"/>
        <v>-566.17792377655576</v>
      </c>
      <c r="CJ70" s="85">
        <f t="shared" si="51"/>
        <v>-588.53699845895812</v>
      </c>
      <c r="CK70" s="85">
        <f t="shared" si="51"/>
        <v>-610.98923595253711</v>
      </c>
      <c r="CL70" s="85">
        <f t="shared" si="51"/>
        <v>-633.53502443567265</v>
      </c>
      <c r="CM70" s="85">
        <f t="shared" si="51"/>
        <v>-656.17475370415457</v>
      </c>
      <c r="CN70" s="85">
        <f t="shared" si="51"/>
        <v>-678.90881517792184</v>
      </c>
      <c r="CO70" s="85">
        <f t="shared" si="51"/>
        <v>-701.7376019078298</v>
      </c>
      <c r="CP70" s="85">
        <f t="shared" si="51"/>
        <v>-724.66150858244578</v>
      </c>
      <c r="CQ70" s="85">
        <f t="shared" si="51"/>
        <v>-747.68093153487268</v>
      </c>
      <c r="CR70" s="85">
        <f t="shared" si="51"/>
        <v>-770.79626874960127</v>
      </c>
      <c r="CS70" s="85">
        <f t="shared" si="51"/>
        <v>-794.00791986939123</v>
      </c>
      <c r="CT70" s="85">
        <f t="shared" si="51"/>
        <v>-817.31628620218032</v>
      </c>
      <c r="CU70" s="85">
        <f t="shared" si="51"/>
        <v>-840.72177072802276</v>
      </c>
      <c r="CV70" s="85">
        <f t="shared" si="51"/>
        <v>-864.22477810605619</v>
      </c>
      <c r="CW70" s="85">
        <f t="shared" si="51"/>
        <v>-887.82571468149808</v>
      </c>
      <c r="CX70" s="85">
        <f t="shared" si="51"/>
        <v>-911.52498849267101</v>
      </c>
      <c r="CY70" s="85">
        <f t="shared" si="51"/>
        <v>-935.32300927805716</v>
      </c>
      <c r="CZ70" s="85">
        <f t="shared" si="51"/>
        <v>-959.22018848338234</v>
      </c>
      <c r="DA70" s="85">
        <f t="shared" si="51"/>
        <v>-983.21693926872979</v>
      </c>
      <c r="DB70" s="85">
        <f t="shared" si="51"/>
        <v>-1007.3136765156828</v>
      </c>
      <c r="DC70" s="85">
        <f t="shared" si="51"/>
        <v>-1031.5108168344982</v>
      </c>
      <c r="DD70" s="85">
        <f t="shared" si="51"/>
        <v>-1055.8087785713087</v>
      </c>
      <c r="DE70" s="85">
        <f t="shared" si="51"/>
        <v>-1080.2079818153559</v>
      </c>
      <c r="DF70" s="85">
        <f t="shared" si="51"/>
        <v>-1104.7088484062531</v>
      </c>
      <c r="DG70" s="85">
        <f t="shared" si="51"/>
        <v>-1129.3118019412791</v>
      </c>
      <c r="DH70" s="85">
        <f t="shared" si="51"/>
        <v>-1154.0172677827011</v>
      </c>
      <c r="DI70" s="85">
        <f t="shared" si="51"/>
        <v>-1178.825673065129</v>
      </c>
      <c r="DJ70" s="85">
        <f t="shared" si="51"/>
        <v>-1203.7374467029003</v>
      </c>
      <c r="DK70" s="85">
        <f t="shared" si="51"/>
        <v>-1228.7530193974958</v>
      </c>
      <c r="DL70" s="85">
        <f t="shared" si="51"/>
        <v>-1253.8728236449854</v>
      </c>
      <c r="DM70" s="85">
        <f t="shared" si="51"/>
        <v>-1279.097293743506</v>
      </c>
      <c r="DN70" s="85">
        <f t="shared" si="51"/>
        <v>-1304.4268658007707</v>
      </c>
      <c r="DO70" s="85">
        <f t="shared" si="51"/>
        <v>-1329.8619777416072</v>
      </c>
      <c r="DP70" s="85">
        <f t="shared" si="51"/>
        <v>-1355.4030693155305</v>
      </c>
      <c r="DQ70" s="85">
        <f t="shared" si="51"/>
        <v>-1381.0505821043453</v>
      </c>
      <c r="DR70" s="85">
        <f t="shared" si="51"/>
        <v>-1406.80495952978</v>
      </c>
      <c r="DS70" s="85">
        <f t="shared" si="51"/>
        <v>-1432.666646861154</v>
      </c>
      <c r="DT70" s="85">
        <f t="shared" si="51"/>
        <v>-1458.6360912230755</v>
      </c>
      <c r="DU70" s="85">
        <f t="shared" si="51"/>
        <v>-1484.7137416031717</v>
      </c>
      <c r="DV70" s="85">
        <f t="shared" si="51"/>
        <v>-1510.9000488598515</v>
      </c>
      <c r="DW70" s="85">
        <f t="shared" si="51"/>
        <v>-1537.195465730101</v>
      </c>
      <c r="DX70" s="85">
        <f t="shared" si="51"/>
        <v>-1563.6004468373096</v>
      </c>
      <c r="DY70" s="85">
        <f t="shared" si="51"/>
        <v>-1590.1154486991318</v>
      </c>
      <c r="DZ70" s="85">
        <f t="shared" si="51"/>
        <v>-1616.7409297353781</v>
      </c>
      <c r="EA70" s="85">
        <f t="shared" si="51"/>
        <v>-1643.4773502759422</v>
      </c>
      <c r="EB70" s="85">
        <f t="shared" si="51"/>
        <v>-1670.3251725687585</v>
      </c>
      <c r="EC70" s="85">
        <f t="shared" si="51"/>
        <v>-1697.284860787795</v>
      </c>
      <c r="ED70" s="85">
        <f t="shared" ref="ED70:EG70" si="52">ED67+ED68-ED69</f>
        <v>-1724.3568810410775</v>
      </c>
      <c r="EE70" s="85">
        <f t="shared" si="52"/>
        <v>-1751.5417013787487</v>
      </c>
      <c r="EF70" s="85">
        <f t="shared" si="52"/>
        <v>-1778.8397918011601</v>
      </c>
      <c r="EG70" s="85">
        <f t="shared" si="52"/>
        <v>-1806.2516242669983</v>
      </c>
    </row>
    <row r="71" spans="1:137" x14ac:dyDescent="0.35">
      <c r="A71" s="67" t="str">
        <f t="shared" si="45"/>
        <v>Car</v>
      </c>
      <c r="B71" s="88">
        <f>EOMONTH($E$66,MAX(F88:EG88))</f>
        <v>44316</v>
      </c>
      <c r="C71" s="68">
        <f t="shared" si="49"/>
        <v>5</v>
      </c>
      <c r="D71" s="67"/>
      <c r="E71" s="89" t="str">
        <f>IF(E70&lt;=0,"PAID OFF","")</f>
        <v/>
      </c>
      <c r="F71" s="89" t="str">
        <f t="shared" ref="F71:BQ71" si="53">IF(F70&lt;=0,"PAID OFF","")</f>
        <v/>
      </c>
      <c r="G71" s="89" t="str">
        <f t="shared" si="53"/>
        <v/>
      </c>
      <c r="H71" s="89" t="str">
        <f t="shared" si="53"/>
        <v/>
      </c>
      <c r="I71" s="89" t="str">
        <f t="shared" si="53"/>
        <v/>
      </c>
      <c r="J71" s="89" t="str">
        <f t="shared" si="53"/>
        <v/>
      </c>
      <c r="K71" s="89" t="str">
        <f t="shared" si="53"/>
        <v/>
      </c>
      <c r="L71" s="89" t="str">
        <f t="shared" si="53"/>
        <v/>
      </c>
      <c r="M71" s="89" t="str">
        <f t="shared" si="53"/>
        <v/>
      </c>
      <c r="N71" s="89" t="str">
        <f t="shared" si="53"/>
        <v/>
      </c>
      <c r="O71" s="89" t="str">
        <f t="shared" si="53"/>
        <v/>
      </c>
      <c r="P71" s="89" t="str">
        <f t="shared" si="53"/>
        <v/>
      </c>
      <c r="Q71" s="89" t="str">
        <f t="shared" si="53"/>
        <v/>
      </c>
      <c r="R71" s="89" t="str">
        <f t="shared" si="53"/>
        <v/>
      </c>
      <c r="S71" s="89" t="str">
        <f t="shared" si="53"/>
        <v/>
      </c>
      <c r="T71" s="89" t="str">
        <f t="shared" si="53"/>
        <v/>
      </c>
      <c r="U71" s="89" t="str">
        <f t="shared" si="53"/>
        <v/>
      </c>
      <c r="V71" s="89" t="str">
        <f t="shared" si="53"/>
        <v/>
      </c>
      <c r="W71" s="89" t="str">
        <f t="shared" si="53"/>
        <v/>
      </c>
      <c r="X71" s="89" t="str">
        <f t="shared" si="53"/>
        <v/>
      </c>
      <c r="Y71" s="89" t="str">
        <f t="shared" si="53"/>
        <v/>
      </c>
      <c r="Z71" s="89" t="str">
        <f t="shared" si="53"/>
        <v/>
      </c>
      <c r="AA71" s="89" t="str">
        <f t="shared" si="53"/>
        <v/>
      </c>
      <c r="AB71" s="89" t="str">
        <f t="shared" si="53"/>
        <v/>
      </c>
      <c r="AC71" s="89" t="str">
        <f t="shared" si="53"/>
        <v/>
      </c>
      <c r="AD71" s="89" t="str">
        <f t="shared" si="53"/>
        <v/>
      </c>
      <c r="AE71" s="89" t="str">
        <f t="shared" si="53"/>
        <v/>
      </c>
      <c r="AF71" s="89" t="str">
        <f t="shared" si="53"/>
        <v/>
      </c>
      <c r="AG71" s="89" t="str">
        <f t="shared" si="53"/>
        <v/>
      </c>
      <c r="AH71" s="89" t="str">
        <f t="shared" si="53"/>
        <v/>
      </c>
      <c r="AI71" s="89" t="str">
        <f t="shared" si="53"/>
        <v/>
      </c>
      <c r="AJ71" s="89" t="str">
        <f t="shared" si="53"/>
        <v/>
      </c>
      <c r="AK71" s="89" t="str">
        <f t="shared" si="53"/>
        <v/>
      </c>
      <c r="AL71" s="89" t="str">
        <f t="shared" si="53"/>
        <v/>
      </c>
      <c r="AM71" s="89" t="str">
        <f t="shared" si="53"/>
        <v/>
      </c>
      <c r="AN71" s="89" t="str">
        <f t="shared" si="53"/>
        <v/>
      </c>
      <c r="AO71" s="89" t="str">
        <f t="shared" si="53"/>
        <v/>
      </c>
      <c r="AP71" s="89" t="str">
        <f t="shared" si="53"/>
        <v/>
      </c>
      <c r="AQ71" s="89" t="str">
        <f t="shared" si="53"/>
        <v/>
      </c>
      <c r="AR71" s="89" t="str">
        <f t="shared" si="53"/>
        <v/>
      </c>
      <c r="AS71" s="89" t="str">
        <f t="shared" si="53"/>
        <v/>
      </c>
      <c r="AT71" s="89" t="str">
        <f t="shared" si="53"/>
        <v/>
      </c>
      <c r="AU71" s="89" t="str">
        <f t="shared" si="53"/>
        <v/>
      </c>
      <c r="AV71" s="89" t="str">
        <f t="shared" si="53"/>
        <v/>
      </c>
      <c r="AW71" s="89" t="str">
        <f t="shared" si="53"/>
        <v/>
      </c>
      <c r="AX71" s="89" t="str">
        <f t="shared" si="53"/>
        <v/>
      </c>
      <c r="AY71" s="89" t="str">
        <f t="shared" si="53"/>
        <v/>
      </c>
      <c r="AZ71" s="89" t="str">
        <f t="shared" si="53"/>
        <v/>
      </c>
      <c r="BA71" s="89" t="str">
        <f t="shared" si="53"/>
        <v/>
      </c>
      <c r="BB71" s="89" t="str">
        <f t="shared" si="53"/>
        <v/>
      </c>
      <c r="BC71" s="89" t="str">
        <f t="shared" si="53"/>
        <v/>
      </c>
      <c r="BD71" s="89" t="str">
        <f t="shared" si="53"/>
        <v/>
      </c>
      <c r="BE71" s="89" t="str">
        <f t="shared" si="53"/>
        <v/>
      </c>
      <c r="BF71" s="89" t="str">
        <f t="shared" si="53"/>
        <v/>
      </c>
      <c r="BG71" s="89" t="str">
        <f t="shared" si="53"/>
        <v/>
      </c>
      <c r="BH71" s="89" t="str">
        <f t="shared" si="53"/>
        <v/>
      </c>
      <c r="BI71" s="89" t="str">
        <f t="shared" si="53"/>
        <v>PAID OFF</v>
      </c>
      <c r="BJ71" s="89" t="str">
        <f t="shared" si="53"/>
        <v>PAID OFF</v>
      </c>
      <c r="BK71" s="89" t="str">
        <f t="shared" si="53"/>
        <v>PAID OFF</v>
      </c>
      <c r="BL71" s="89" t="str">
        <f t="shared" si="53"/>
        <v>PAID OFF</v>
      </c>
      <c r="BM71" s="89" t="str">
        <f t="shared" si="53"/>
        <v>PAID OFF</v>
      </c>
      <c r="BN71" s="89" t="str">
        <f t="shared" si="53"/>
        <v>PAID OFF</v>
      </c>
      <c r="BO71" s="89" t="str">
        <f t="shared" si="53"/>
        <v>PAID OFF</v>
      </c>
      <c r="BP71" s="89" t="str">
        <f t="shared" si="53"/>
        <v>PAID OFF</v>
      </c>
      <c r="BQ71" s="89" t="str">
        <f t="shared" si="53"/>
        <v>PAID OFF</v>
      </c>
      <c r="BR71" s="89" t="str">
        <f t="shared" ref="BR71:EC71" si="54">IF(BR70&lt;=0,"PAID OFF","")</f>
        <v>PAID OFF</v>
      </c>
      <c r="BS71" s="89" t="str">
        <f t="shared" si="54"/>
        <v>PAID OFF</v>
      </c>
      <c r="BT71" s="89" t="str">
        <f t="shared" si="54"/>
        <v>PAID OFF</v>
      </c>
      <c r="BU71" s="89" t="str">
        <f t="shared" si="54"/>
        <v>PAID OFF</v>
      </c>
      <c r="BV71" s="89" t="str">
        <f t="shared" si="54"/>
        <v>PAID OFF</v>
      </c>
      <c r="BW71" s="89" t="str">
        <f t="shared" si="54"/>
        <v>PAID OFF</v>
      </c>
      <c r="BX71" s="89" t="str">
        <f t="shared" si="54"/>
        <v>PAID OFF</v>
      </c>
      <c r="BY71" s="89" t="str">
        <f t="shared" si="54"/>
        <v>PAID OFF</v>
      </c>
      <c r="BZ71" s="89" t="str">
        <f t="shared" si="54"/>
        <v>PAID OFF</v>
      </c>
      <c r="CA71" s="89" t="str">
        <f t="shared" si="54"/>
        <v>PAID OFF</v>
      </c>
      <c r="CB71" s="89" t="str">
        <f t="shared" si="54"/>
        <v>PAID OFF</v>
      </c>
      <c r="CC71" s="89" t="str">
        <f t="shared" si="54"/>
        <v>PAID OFF</v>
      </c>
      <c r="CD71" s="89" t="str">
        <f t="shared" si="54"/>
        <v>PAID OFF</v>
      </c>
      <c r="CE71" s="89" t="str">
        <f t="shared" si="54"/>
        <v>PAID OFF</v>
      </c>
      <c r="CF71" s="89" t="str">
        <f t="shared" si="54"/>
        <v>PAID OFF</v>
      </c>
      <c r="CG71" s="89" t="str">
        <f t="shared" si="54"/>
        <v>PAID OFF</v>
      </c>
      <c r="CH71" s="89" t="str">
        <f t="shared" si="54"/>
        <v>PAID OFF</v>
      </c>
      <c r="CI71" s="89" t="str">
        <f t="shared" si="54"/>
        <v>PAID OFF</v>
      </c>
      <c r="CJ71" s="89" t="str">
        <f t="shared" si="54"/>
        <v>PAID OFF</v>
      </c>
      <c r="CK71" s="89" t="str">
        <f t="shared" si="54"/>
        <v>PAID OFF</v>
      </c>
      <c r="CL71" s="89" t="str">
        <f t="shared" si="54"/>
        <v>PAID OFF</v>
      </c>
      <c r="CM71" s="89" t="str">
        <f t="shared" si="54"/>
        <v>PAID OFF</v>
      </c>
      <c r="CN71" s="89" t="str">
        <f t="shared" si="54"/>
        <v>PAID OFF</v>
      </c>
      <c r="CO71" s="89" t="str">
        <f t="shared" si="54"/>
        <v>PAID OFF</v>
      </c>
      <c r="CP71" s="89" t="str">
        <f t="shared" si="54"/>
        <v>PAID OFF</v>
      </c>
      <c r="CQ71" s="89" t="str">
        <f t="shared" si="54"/>
        <v>PAID OFF</v>
      </c>
      <c r="CR71" s="89" t="str">
        <f t="shared" si="54"/>
        <v>PAID OFF</v>
      </c>
      <c r="CS71" s="89" t="str">
        <f t="shared" si="54"/>
        <v>PAID OFF</v>
      </c>
      <c r="CT71" s="89" t="str">
        <f t="shared" si="54"/>
        <v>PAID OFF</v>
      </c>
      <c r="CU71" s="89" t="str">
        <f t="shared" si="54"/>
        <v>PAID OFF</v>
      </c>
      <c r="CV71" s="89" t="str">
        <f t="shared" si="54"/>
        <v>PAID OFF</v>
      </c>
      <c r="CW71" s="89" t="str">
        <f t="shared" si="54"/>
        <v>PAID OFF</v>
      </c>
      <c r="CX71" s="89" t="str">
        <f t="shared" si="54"/>
        <v>PAID OFF</v>
      </c>
      <c r="CY71" s="89" t="str">
        <f t="shared" si="54"/>
        <v>PAID OFF</v>
      </c>
      <c r="CZ71" s="89" t="str">
        <f t="shared" si="54"/>
        <v>PAID OFF</v>
      </c>
      <c r="DA71" s="89" t="str">
        <f t="shared" si="54"/>
        <v>PAID OFF</v>
      </c>
      <c r="DB71" s="89" t="str">
        <f t="shared" si="54"/>
        <v>PAID OFF</v>
      </c>
      <c r="DC71" s="89" t="str">
        <f t="shared" si="54"/>
        <v>PAID OFF</v>
      </c>
      <c r="DD71" s="89" t="str">
        <f t="shared" si="54"/>
        <v>PAID OFF</v>
      </c>
      <c r="DE71" s="89" t="str">
        <f t="shared" si="54"/>
        <v>PAID OFF</v>
      </c>
      <c r="DF71" s="89" t="str">
        <f t="shared" si="54"/>
        <v>PAID OFF</v>
      </c>
      <c r="DG71" s="89" t="str">
        <f t="shared" si="54"/>
        <v>PAID OFF</v>
      </c>
      <c r="DH71" s="89" t="str">
        <f t="shared" si="54"/>
        <v>PAID OFF</v>
      </c>
      <c r="DI71" s="89" t="str">
        <f t="shared" si="54"/>
        <v>PAID OFF</v>
      </c>
      <c r="DJ71" s="89" t="str">
        <f t="shared" si="54"/>
        <v>PAID OFF</v>
      </c>
      <c r="DK71" s="89" t="str">
        <f t="shared" si="54"/>
        <v>PAID OFF</v>
      </c>
      <c r="DL71" s="89" t="str">
        <f t="shared" si="54"/>
        <v>PAID OFF</v>
      </c>
      <c r="DM71" s="89" t="str">
        <f t="shared" si="54"/>
        <v>PAID OFF</v>
      </c>
      <c r="DN71" s="89" t="str">
        <f t="shared" si="54"/>
        <v>PAID OFF</v>
      </c>
      <c r="DO71" s="89" t="str">
        <f t="shared" si="54"/>
        <v>PAID OFF</v>
      </c>
      <c r="DP71" s="89" t="str">
        <f t="shared" si="54"/>
        <v>PAID OFF</v>
      </c>
      <c r="DQ71" s="89" t="str">
        <f t="shared" si="54"/>
        <v>PAID OFF</v>
      </c>
      <c r="DR71" s="89" t="str">
        <f t="shared" si="54"/>
        <v>PAID OFF</v>
      </c>
      <c r="DS71" s="89" t="str">
        <f t="shared" si="54"/>
        <v>PAID OFF</v>
      </c>
      <c r="DT71" s="89" t="str">
        <f t="shared" si="54"/>
        <v>PAID OFF</v>
      </c>
      <c r="DU71" s="89" t="str">
        <f t="shared" si="54"/>
        <v>PAID OFF</v>
      </c>
      <c r="DV71" s="89" t="str">
        <f t="shared" si="54"/>
        <v>PAID OFF</v>
      </c>
      <c r="DW71" s="89" t="str">
        <f t="shared" si="54"/>
        <v>PAID OFF</v>
      </c>
      <c r="DX71" s="89" t="str">
        <f t="shared" si="54"/>
        <v>PAID OFF</v>
      </c>
      <c r="DY71" s="89" t="str">
        <f t="shared" si="54"/>
        <v>PAID OFF</v>
      </c>
      <c r="DZ71" s="89" t="str">
        <f t="shared" si="54"/>
        <v>PAID OFF</v>
      </c>
      <c r="EA71" s="89" t="str">
        <f t="shared" si="54"/>
        <v>PAID OFF</v>
      </c>
      <c r="EB71" s="89" t="str">
        <f t="shared" si="54"/>
        <v>PAID OFF</v>
      </c>
      <c r="EC71" s="89" t="str">
        <f t="shared" si="54"/>
        <v>PAID OFF</v>
      </c>
      <c r="ED71" s="89" t="str">
        <f t="shared" ref="ED71:EG71" si="55">IF(ED70&lt;=0,"PAID OFF","")</f>
        <v>PAID OFF</v>
      </c>
      <c r="EE71" s="89" t="str">
        <f t="shared" si="55"/>
        <v>PAID OFF</v>
      </c>
      <c r="EF71" s="89" t="str">
        <f t="shared" si="55"/>
        <v>PAID OFF</v>
      </c>
      <c r="EG71" s="89" t="str">
        <f t="shared" si="55"/>
        <v>PAID OFF</v>
      </c>
    </row>
    <row r="72" spans="1:137" x14ac:dyDescent="0.35">
      <c r="A72" s="67" t="str">
        <f t="shared" si="45"/>
        <v>Student loan</v>
      </c>
      <c r="B72" s="88">
        <f>EOMONTH($E$66,MAX(F96:EG96))</f>
        <v>46326</v>
      </c>
      <c r="C72" s="68">
        <f t="shared" si="49"/>
        <v>7</v>
      </c>
      <c r="D72" s="67" t="s">
        <v>34</v>
      </c>
      <c r="E72" s="85"/>
      <c r="F72" s="68">
        <f>IF(F71="PAID OFF",1,1)</f>
        <v>1</v>
      </c>
      <c r="G72" s="68">
        <f>IF(G71="PAID OFF","",F72+1)</f>
        <v>2</v>
      </c>
      <c r="H72" s="68">
        <f t="shared" ref="H72:BS72" si="56">IF(H71="PAID OFF","",G72+1)</f>
        <v>3</v>
      </c>
      <c r="I72" s="68">
        <f t="shared" si="56"/>
        <v>4</v>
      </c>
      <c r="J72" s="68">
        <f t="shared" si="56"/>
        <v>5</v>
      </c>
      <c r="K72" s="68">
        <f t="shared" si="56"/>
        <v>6</v>
      </c>
      <c r="L72" s="68">
        <f t="shared" si="56"/>
        <v>7</v>
      </c>
      <c r="M72" s="68">
        <f t="shared" si="56"/>
        <v>8</v>
      </c>
      <c r="N72" s="68">
        <f t="shared" si="56"/>
        <v>9</v>
      </c>
      <c r="O72" s="68">
        <f t="shared" si="56"/>
        <v>10</v>
      </c>
      <c r="P72" s="68">
        <f t="shared" si="56"/>
        <v>11</v>
      </c>
      <c r="Q72" s="68">
        <f t="shared" si="56"/>
        <v>12</v>
      </c>
      <c r="R72" s="68">
        <f t="shared" si="56"/>
        <v>13</v>
      </c>
      <c r="S72" s="68">
        <f t="shared" si="56"/>
        <v>14</v>
      </c>
      <c r="T72" s="68">
        <f t="shared" si="56"/>
        <v>15</v>
      </c>
      <c r="U72" s="68">
        <f t="shared" si="56"/>
        <v>16</v>
      </c>
      <c r="V72" s="68">
        <f t="shared" si="56"/>
        <v>17</v>
      </c>
      <c r="W72" s="68">
        <f t="shared" si="56"/>
        <v>18</v>
      </c>
      <c r="X72" s="68">
        <f t="shared" si="56"/>
        <v>19</v>
      </c>
      <c r="Y72" s="68">
        <f t="shared" si="56"/>
        <v>20</v>
      </c>
      <c r="Z72" s="68">
        <f t="shared" si="56"/>
        <v>21</v>
      </c>
      <c r="AA72" s="68">
        <f t="shared" si="56"/>
        <v>22</v>
      </c>
      <c r="AB72" s="68">
        <f t="shared" si="56"/>
        <v>23</v>
      </c>
      <c r="AC72" s="68">
        <f t="shared" si="56"/>
        <v>24</v>
      </c>
      <c r="AD72" s="68">
        <f t="shared" si="56"/>
        <v>25</v>
      </c>
      <c r="AE72" s="68">
        <f t="shared" si="56"/>
        <v>26</v>
      </c>
      <c r="AF72" s="68">
        <f t="shared" si="56"/>
        <v>27</v>
      </c>
      <c r="AG72" s="68">
        <f t="shared" si="56"/>
        <v>28</v>
      </c>
      <c r="AH72" s="68">
        <f t="shared" si="56"/>
        <v>29</v>
      </c>
      <c r="AI72" s="68">
        <f t="shared" si="56"/>
        <v>30</v>
      </c>
      <c r="AJ72" s="68">
        <f t="shared" si="56"/>
        <v>31</v>
      </c>
      <c r="AK72" s="68">
        <f t="shared" si="56"/>
        <v>32</v>
      </c>
      <c r="AL72" s="68">
        <f t="shared" si="56"/>
        <v>33</v>
      </c>
      <c r="AM72" s="68">
        <f t="shared" si="56"/>
        <v>34</v>
      </c>
      <c r="AN72" s="68">
        <f t="shared" si="56"/>
        <v>35</v>
      </c>
      <c r="AO72" s="68">
        <f t="shared" si="56"/>
        <v>36</v>
      </c>
      <c r="AP72" s="68">
        <f t="shared" si="56"/>
        <v>37</v>
      </c>
      <c r="AQ72" s="68">
        <f t="shared" si="56"/>
        <v>38</v>
      </c>
      <c r="AR72" s="68">
        <f t="shared" si="56"/>
        <v>39</v>
      </c>
      <c r="AS72" s="68">
        <f t="shared" si="56"/>
        <v>40</v>
      </c>
      <c r="AT72" s="68">
        <f t="shared" si="56"/>
        <v>41</v>
      </c>
      <c r="AU72" s="68">
        <f t="shared" si="56"/>
        <v>42</v>
      </c>
      <c r="AV72" s="68">
        <f t="shared" si="56"/>
        <v>43</v>
      </c>
      <c r="AW72" s="68">
        <f t="shared" si="56"/>
        <v>44</v>
      </c>
      <c r="AX72" s="68">
        <f t="shared" si="56"/>
        <v>45</v>
      </c>
      <c r="AY72" s="68">
        <f t="shared" si="56"/>
        <v>46</v>
      </c>
      <c r="AZ72" s="68">
        <f t="shared" si="56"/>
        <v>47</v>
      </c>
      <c r="BA72" s="68">
        <f t="shared" si="56"/>
        <v>48</v>
      </c>
      <c r="BB72" s="68">
        <f t="shared" si="56"/>
        <v>49</v>
      </c>
      <c r="BC72" s="68">
        <f t="shared" si="56"/>
        <v>50</v>
      </c>
      <c r="BD72" s="68">
        <f t="shared" si="56"/>
        <v>51</v>
      </c>
      <c r="BE72" s="68">
        <f t="shared" si="56"/>
        <v>52</v>
      </c>
      <c r="BF72" s="68">
        <f t="shared" si="56"/>
        <v>53</v>
      </c>
      <c r="BG72" s="68">
        <f t="shared" si="56"/>
        <v>54</v>
      </c>
      <c r="BH72" s="68">
        <f t="shared" si="56"/>
        <v>55</v>
      </c>
      <c r="BI72" s="68" t="str">
        <f t="shared" si="56"/>
        <v/>
      </c>
      <c r="BJ72" s="68" t="str">
        <f t="shared" si="56"/>
        <v/>
      </c>
      <c r="BK72" s="68" t="str">
        <f t="shared" si="56"/>
        <v/>
      </c>
      <c r="BL72" s="68" t="str">
        <f t="shared" si="56"/>
        <v/>
      </c>
      <c r="BM72" s="68" t="str">
        <f t="shared" si="56"/>
        <v/>
      </c>
      <c r="BN72" s="68" t="str">
        <f t="shared" si="56"/>
        <v/>
      </c>
      <c r="BO72" s="68" t="str">
        <f t="shared" si="56"/>
        <v/>
      </c>
      <c r="BP72" s="68" t="str">
        <f t="shared" si="56"/>
        <v/>
      </c>
      <c r="BQ72" s="68" t="str">
        <f t="shared" si="56"/>
        <v/>
      </c>
      <c r="BR72" s="68" t="str">
        <f t="shared" si="56"/>
        <v/>
      </c>
      <c r="BS72" s="68" t="str">
        <f t="shared" si="56"/>
        <v/>
      </c>
      <c r="BT72" s="68" t="str">
        <f t="shared" ref="BT72:EE72" si="57">IF(BT71="PAID OFF","",BS72+1)</f>
        <v/>
      </c>
      <c r="BU72" s="68" t="str">
        <f t="shared" si="57"/>
        <v/>
      </c>
      <c r="BV72" s="68" t="str">
        <f t="shared" si="57"/>
        <v/>
      </c>
      <c r="BW72" s="68" t="str">
        <f t="shared" si="57"/>
        <v/>
      </c>
      <c r="BX72" s="68" t="str">
        <f t="shared" si="57"/>
        <v/>
      </c>
      <c r="BY72" s="68" t="str">
        <f t="shared" si="57"/>
        <v/>
      </c>
      <c r="BZ72" s="68" t="str">
        <f t="shared" si="57"/>
        <v/>
      </c>
      <c r="CA72" s="68" t="str">
        <f t="shared" si="57"/>
        <v/>
      </c>
      <c r="CB72" s="68" t="str">
        <f t="shared" si="57"/>
        <v/>
      </c>
      <c r="CC72" s="68" t="str">
        <f t="shared" si="57"/>
        <v/>
      </c>
      <c r="CD72" s="68" t="str">
        <f t="shared" si="57"/>
        <v/>
      </c>
      <c r="CE72" s="68" t="str">
        <f t="shared" si="57"/>
        <v/>
      </c>
      <c r="CF72" s="68" t="str">
        <f t="shared" si="57"/>
        <v/>
      </c>
      <c r="CG72" s="68" t="str">
        <f t="shared" si="57"/>
        <v/>
      </c>
      <c r="CH72" s="68" t="str">
        <f t="shared" si="57"/>
        <v/>
      </c>
      <c r="CI72" s="68" t="str">
        <f t="shared" si="57"/>
        <v/>
      </c>
      <c r="CJ72" s="68" t="str">
        <f t="shared" si="57"/>
        <v/>
      </c>
      <c r="CK72" s="68" t="str">
        <f t="shared" si="57"/>
        <v/>
      </c>
      <c r="CL72" s="68" t="str">
        <f t="shared" si="57"/>
        <v/>
      </c>
      <c r="CM72" s="68" t="str">
        <f t="shared" si="57"/>
        <v/>
      </c>
      <c r="CN72" s="68" t="str">
        <f t="shared" si="57"/>
        <v/>
      </c>
      <c r="CO72" s="68" t="str">
        <f t="shared" si="57"/>
        <v/>
      </c>
      <c r="CP72" s="68" t="str">
        <f t="shared" si="57"/>
        <v/>
      </c>
      <c r="CQ72" s="68" t="str">
        <f t="shared" si="57"/>
        <v/>
      </c>
      <c r="CR72" s="68" t="str">
        <f t="shared" si="57"/>
        <v/>
      </c>
      <c r="CS72" s="68" t="str">
        <f t="shared" si="57"/>
        <v/>
      </c>
      <c r="CT72" s="68" t="str">
        <f t="shared" si="57"/>
        <v/>
      </c>
      <c r="CU72" s="68" t="str">
        <f t="shared" si="57"/>
        <v/>
      </c>
      <c r="CV72" s="68" t="str">
        <f t="shared" si="57"/>
        <v/>
      </c>
      <c r="CW72" s="68" t="str">
        <f t="shared" si="57"/>
        <v/>
      </c>
      <c r="CX72" s="68" t="str">
        <f t="shared" si="57"/>
        <v/>
      </c>
      <c r="CY72" s="68" t="str">
        <f t="shared" si="57"/>
        <v/>
      </c>
      <c r="CZ72" s="68" t="str">
        <f t="shared" si="57"/>
        <v/>
      </c>
      <c r="DA72" s="68" t="str">
        <f t="shared" si="57"/>
        <v/>
      </c>
      <c r="DB72" s="68" t="str">
        <f t="shared" si="57"/>
        <v/>
      </c>
      <c r="DC72" s="68" t="str">
        <f t="shared" si="57"/>
        <v/>
      </c>
      <c r="DD72" s="68" t="str">
        <f t="shared" si="57"/>
        <v/>
      </c>
      <c r="DE72" s="68" t="str">
        <f t="shared" si="57"/>
        <v/>
      </c>
      <c r="DF72" s="68" t="str">
        <f t="shared" si="57"/>
        <v/>
      </c>
      <c r="DG72" s="68" t="str">
        <f t="shared" si="57"/>
        <v/>
      </c>
      <c r="DH72" s="68" t="str">
        <f t="shared" si="57"/>
        <v/>
      </c>
      <c r="DI72" s="68" t="str">
        <f t="shared" si="57"/>
        <v/>
      </c>
      <c r="DJ72" s="68" t="str">
        <f t="shared" si="57"/>
        <v/>
      </c>
      <c r="DK72" s="68" t="str">
        <f t="shared" si="57"/>
        <v/>
      </c>
      <c r="DL72" s="68" t="str">
        <f t="shared" si="57"/>
        <v/>
      </c>
      <c r="DM72" s="68" t="str">
        <f t="shared" si="57"/>
        <v/>
      </c>
      <c r="DN72" s="68" t="str">
        <f t="shared" si="57"/>
        <v/>
      </c>
      <c r="DO72" s="68" t="str">
        <f t="shared" si="57"/>
        <v/>
      </c>
      <c r="DP72" s="68" t="str">
        <f t="shared" si="57"/>
        <v/>
      </c>
      <c r="DQ72" s="68" t="str">
        <f t="shared" si="57"/>
        <v/>
      </c>
      <c r="DR72" s="68" t="str">
        <f t="shared" si="57"/>
        <v/>
      </c>
      <c r="DS72" s="68" t="str">
        <f t="shared" si="57"/>
        <v/>
      </c>
      <c r="DT72" s="68" t="str">
        <f t="shared" si="57"/>
        <v/>
      </c>
      <c r="DU72" s="68" t="str">
        <f t="shared" si="57"/>
        <v/>
      </c>
      <c r="DV72" s="68" t="str">
        <f t="shared" si="57"/>
        <v/>
      </c>
      <c r="DW72" s="68" t="str">
        <f t="shared" si="57"/>
        <v/>
      </c>
      <c r="DX72" s="68" t="str">
        <f t="shared" si="57"/>
        <v/>
      </c>
      <c r="DY72" s="68" t="str">
        <f t="shared" si="57"/>
        <v/>
      </c>
      <c r="DZ72" s="68" t="str">
        <f t="shared" si="57"/>
        <v/>
      </c>
      <c r="EA72" s="68" t="str">
        <f t="shared" si="57"/>
        <v/>
      </c>
      <c r="EB72" s="68" t="str">
        <f t="shared" si="57"/>
        <v/>
      </c>
      <c r="EC72" s="68" t="str">
        <f t="shared" si="57"/>
        <v/>
      </c>
      <c r="ED72" s="68" t="str">
        <f t="shared" si="57"/>
        <v/>
      </c>
      <c r="EE72" s="68" t="str">
        <f t="shared" si="57"/>
        <v/>
      </c>
      <c r="EF72" s="68" t="str">
        <f t="shared" ref="EF72:EG72" si="58">IF(EF71="PAID OFF","",EE72+1)</f>
        <v/>
      </c>
      <c r="EG72" s="68" t="str">
        <f t="shared" si="58"/>
        <v/>
      </c>
    </row>
    <row r="73" spans="1:137" x14ac:dyDescent="0.35">
      <c r="A73" s="67">
        <f t="shared" si="45"/>
        <v>0</v>
      </c>
      <c r="B73" s="88">
        <f>EOMONTH($E$66,MAX(F104:EG104))</f>
        <v>43373</v>
      </c>
      <c r="C73" s="68">
        <f t="shared" si="49"/>
        <v>1</v>
      </c>
      <c r="D73" s="67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</row>
    <row r="74" spans="1:137" x14ac:dyDescent="0.35">
      <c r="A74" s="67">
        <f t="shared" si="45"/>
        <v>0</v>
      </c>
      <c r="B74" s="88">
        <f>EOMONTH($E$66,MAX(F112:EG112))</f>
        <v>43373</v>
      </c>
      <c r="C74" s="68">
        <f t="shared" si="49"/>
        <v>1</v>
      </c>
      <c r="D74" s="86" t="str">
        <f>A70</f>
        <v>The Warehouse</v>
      </c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5"/>
      <c r="CO74" s="85"/>
      <c r="CP74" s="85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</row>
    <row r="75" spans="1:137" x14ac:dyDescent="0.35">
      <c r="A75" s="67">
        <f t="shared" si="45"/>
        <v>0</v>
      </c>
      <c r="B75" s="88">
        <f>EOMONTH($E$66,MAX(F120:EG120))</f>
        <v>43373</v>
      </c>
      <c r="C75" s="68">
        <f t="shared" si="49"/>
        <v>1</v>
      </c>
      <c r="D75" s="67" t="s">
        <v>66</v>
      </c>
      <c r="E75" s="85">
        <f>E12</f>
        <v>1800</v>
      </c>
      <c r="F75" s="85">
        <f>E78</f>
        <v>1727</v>
      </c>
      <c r="G75" s="85">
        <f t="shared" ref="G75:BR75" si="59">F78</f>
        <v>1652.905</v>
      </c>
      <c r="H75" s="85">
        <f t="shared" si="59"/>
        <v>1577.6985749999999</v>
      </c>
      <c r="I75" s="85">
        <f t="shared" si="59"/>
        <v>1501.364053625</v>
      </c>
      <c r="J75" s="85">
        <f t="shared" si="59"/>
        <v>1423.884514429375</v>
      </c>
      <c r="K75" s="85">
        <f t="shared" si="59"/>
        <v>1345.2427821458157</v>
      </c>
      <c r="L75" s="85">
        <f t="shared" si="59"/>
        <v>1265.421423878003</v>
      </c>
      <c r="M75" s="85">
        <f t="shared" si="59"/>
        <v>1184.4027452361731</v>
      </c>
      <c r="N75" s="85">
        <f t="shared" si="59"/>
        <v>1102.1687864147157</v>
      </c>
      <c r="O75" s="85">
        <f t="shared" si="59"/>
        <v>1018.7013182109365</v>
      </c>
      <c r="P75" s="85">
        <f t="shared" si="59"/>
        <v>933.98183798410059</v>
      </c>
      <c r="Q75" s="85">
        <f t="shared" si="59"/>
        <v>847.99156555386207</v>
      </c>
      <c r="R75" s="85">
        <f t="shared" si="59"/>
        <v>760.71143903716995</v>
      </c>
      <c r="S75" s="85">
        <f t="shared" si="59"/>
        <v>672.12211062272752</v>
      </c>
      <c r="T75" s="85">
        <f t="shared" si="59"/>
        <v>582.2039422820684</v>
      </c>
      <c r="U75" s="85">
        <f t="shared" si="59"/>
        <v>490.93700141629938</v>
      </c>
      <c r="V75" s="85">
        <f t="shared" si="59"/>
        <v>398.30105643754388</v>
      </c>
      <c r="W75" s="85">
        <f t="shared" si="59"/>
        <v>304.27557228410706</v>
      </c>
      <c r="X75" s="85">
        <f t="shared" si="59"/>
        <v>208.83970586836864</v>
      </c>
      <c r="Y75" s="85">
        <f t="shared" si="59"/>
        <v>111.97230145639418</v>
      </c>
      <c r="Z75" s="85">
        <f t="shared" si="59"/>
        <v>13.651885978240088</v>
      </c>
      <c r="AA75" s="85">
        <f t="shared" si="59"/>
        <v>-86.143335732086314</v>
      </c>
      <c r="AB75" s="85">
        <f t="shared" si="59"/>
        <v>-187.43548576806762</v>
      </c>
      <c r="AC75" s="85">
        <f t="shared" si="59"/>
        <v>-290.24701805458864</v>
      </c>
      <c r="AD75" s="85">
        <f t="shared" si="59"/>
        <v>-394.60072332540744</v>
      </c>
      <c r="AE75" s="85">
        <f t="shared" si="59"/>
        <v>-500.51973417528853</v>
      </c>
      <c r="AF75" s="85">
        <f t="shared" si="59"/>
        <v>-608.02753018791782</v>
      </c>
      <c r="AG75" s="85">
        <f t="shared" si="59"/>
        <v>-717.14794314073663</v>
      </c>
      <c r="AH75" s="85">
        <f t="shared" si="59"/>
        <v>-827.9051622878477</v>
      </c>
      <c r="AI75" s="85">
        <f t="shared" si="59"/>
        <v>-940.32373972216544</v>
      </c>
      <c r="AJ75" s="85">
        <f t="shared" si="59"/>
        <v>-1054.428595817998</v>
      </c>
      <c r="AK75" s="85">
        <f t="shared" si="59"/>
        <v>-1170.2450247552681</v>
      </c>
      <c r="AL75" s="85">
        <f t="shared" si="59"/>
        <v>-1287.7987001265972</v>
      </c>
      <c r="AM75" s="85">
        <f t="shared" si="59"/>
        <v>-1407.1156806284962</v>
      </c>
      <c r="AN75" s="85">
        <f t="shared" si="59"/>
        <v>-1528.2224158379236</v>
      </c>
      <c r="AO75" s="85">
        <f t="shared" si="59"/>
        <v>-1651.1457520754925</v>
      </c>
      <c r="AP75" s="85">
        <f t="shared" si="59"/>
        <v>-1775.9129383566249</v>
      </c>
      <c r="AQ75" s="85">
        <f t="shared" si="59"/>
        <v>-1902.5516324319742</v>
      </c>
      <c r="AR75" s="85">
        <f t="shared" si="59"/>
        <v>-2031.0899069184538</v>
      </c>
      <c r="AS75" s="85">
        <f t="shared" si="59"/>
        <v>-2161.5562555222305</v>
      </c>
      <c r="AT75" s="85">
        <f t="shared" si="59"/>
        <v>-2293.9795993550638</v>
      </c>
      <c r="AU75" s="85">
        <f t="shared" si="59"/>
        <v>-2428.3892933453899</v>
      </c>
      <c r="AV75" s="85">
        <f t="shared" si="59"/>
        <v>-2564.8151327455707</v>
      </c>
      <c r="AW75" s="85">
        <f t="shared" si="59"/>
        <v>-2703.2873597367543</v>
      </c>
      <c r="AX75" s="85">
        <f t="shared" si="59"/>
        <v>-2843.8366701328055</v>
      </c>
      <c r="AY75" s="85">
        <f t="shared" si="59"/>
        <v>-2986.4942201847975</v>
      </c>
      <c r="AZ75" s="85">
        <f t="shared" si="59"/>
        <v>-3131.2916334875695</v>
      </c>
      <c r="BA75" s="85">
        <f t="shared" si="59"/>
        <v>-3278.2610079898832</v>
      </c>
      <c r="BB75" s="85">
        <f t="shared" si="59"/>
        <v>-3427.4349231097312</v>
      </c>
      <c r="BC75" s="85">
        <f t="shared" si="59"/>
        <v>-3578.8464469563773</v>
      </c>
      <c r="BD75" s="85">
        <f t="shared" si="59"/>
        <v>-3732.5291436607231</v>
      </c>
      <c r="BE75" s="85">
        <f t="shared" si="59"/>
        <v>-3888.517080815634</v>
      </c>
      <c r="BF75" s="85">
        <f t="shared" si="59"/>
        <v>-4046.8448370278684</v>
      </c>
      <c r="BG75" s="85">
        <f t="shared" si="59"/>
        <v>-4207.5475095832862</v>
      </c>
      <c r="BH75" s="85">
        <f t="shared" si="59"/>
        <v>-4370.6607222270359</v>
      </c>
      <c r="BI75" s="85">
        <f t="shared" si="59"/>
        <v>-4536.2206330604413</v>
      </c>
      <c r="BJ75" s="85">
        <f t="shared" si="59"/>
        <v>-4704.2639425563475</v>
      </c>
      <c r="BK75" s="85">
        <f t="shared" si="59"/>
        <v>-4874.8279016946926</v>
      </c>
      <c r="BL75" s="85">
        <f t="shared" si="59"/>
        <v>-5047.9503202201131</v>
      </c>
      <c r="BM75" s="85">
        <f t="shared" si="59"/>
        <v>-5223.6695750234148</v>
      </c>
      <c r="BN75" s="85">
        <f t="shared" si="59"/>
        <v>-5402.0246186487657</v>
      </c>
      <c r="BO75" s="85">
        <f t="shared" si="59"/>
        <v>-5583.0549879284972</v>
      </c>
      <c r="BP75" s="85">
        <f t="shared" si="59"/>
        <v>-5766.800812747425</v>
      </c>
      <c r="BQ75" s="85">
        <f t="shared" si="59"/>
        <v>-5953.3028249386361</v>
      </c>
      <c r="BR75" s="85">
        <f t="shared" si="59"/>
        <v>-6142.6023673127156</v>
      </c>
      <c r="BS75" s="85">
        <f t="shared" ref="BS75:ED75" si="60">BR78</f>
        <v>-6334.7414028224066</v>
      </c>
      <c r="BT75" s="85">
        <f t="shared" si="60"/>
        <v>-6529.7625238647424</v>
      </c>
      <c r="BU75" s="85">
        <f t="shared" si="60"/>
        <v>-6727.7089617227139</v>
      </c>
      <c r="BV75" s="85">
        <f t="shared" si="60"/>
        <v>-6928.6245961485547</v>
      </c>
      <c r="BW75" s="85">
        <f t="shared" si="60"/>
        <v>-7132.5539650907831</v>
      </c>
      <c r="BX75" s="85">
        <f t="shared" si="60"/>
        <v>-7339.5422745671449</v>
      </c>
      <c r="BY75" s="85">
        <f t="shared" si="60"/>
        <v>-7549.6354086856518</v>
      </c>
      <c r="BZ75" s="85">
        <f t="shared" si="60"/>
        <v>-7762.8799398159363</v>
      </c>
      <c r="CA75" s="85">
        <f t="shared" si="60"/>
        <v>-7979.3231389131752</v>
      </c>
      <c r="CB75" s="85">
        <f t="shared" si="60"/>
        <v>-8199.0129859968729</v>
      </c>
      <c r="CC75" s="85">
        <f t="shared" si="60"/>
        <v>-8421.9981807868262</v>
      </c>
      <c r="CD75" s="85">
        <f t="shared" si="60"/>
        <v>-8648.328153498629</v>
      </c>
      <c r="CE75" s="85">
        <f t="shared" si="60"/>
        <v>-8878.0530758011082</v>
      </c>
      <c r="CF75" s="85">
        <f t="shared" si="60"/>
        <v>-9111.2238719381239</v>
      </c>
      <c r="CG75" s="85">
        <f t="shared" si="60"/>
        <v>-9347.8922300171962</v>
      </c>
      <c r="CH75" s="85">
        <f t="shared" si="60"/>
        <v>-9588.1106134674537</v>
      </c>
      <c r="CI75" s="85">
        <f t="shared" si="60"/>
        <v>-9831.9322726694663</v>
      </c>
      <c r="CJ75" s="85">
        <f t="shared" si="60"/>
        <v>-10079.411256759508</v>
      </c>
      <c r="CK75" s="85">
        <f t="shared" si="60"/>
        <v>-10330.602425610899</v>
      </c>
      <c r="CL75" s="85">
        <f t="shared" si="60"/>
        <v>-10585.561461995063</v>
      </c>
      <c r="CM75" s="85">
        <f t="shared" si="60"/>
        <v>-10844.344883924989</v>
      </c>
      <c r="CN75" s="85">
        <f t="shared" si="60"/>
        <v>-11107.010057183863</v>
      </c>
      <c r="CO75" s="85">
        <f t="shared" si="60"/>
        <v>-11373.615208041621</v>
      </c>
      <c r="CP75" s="85">
        <f t="shared" si="60"/>
        <v>-11644.219436162246</v>
      </c>
      <c r="CQ75" s="85">
        <f t="shared" si="60"/>
        <v>-11918.88272770468</v>
      </c>
      <c r="CR75" s="85">
        <f t="shared" si="60"/>
        <v>-12197.665968620251</v>
      </c>
      <c r="CS75" s="85">
        <f t="shared" si="60"/>
        <v>-12480.630958149555</v>
      </c>
      <c r="CT75" s="85">
        <f t="shared" si="60"/>
        <v>-12767.840422521798</v>
      </c>
      <c r="CU75" s="85">
        <f t="shared" si="60"/>
        <v>-13059.358028859626</v>
      </c>
      <c r="CV75" s="85">
        <f t="shared" si="60"/>
        <v>-13355.248399292521</v>
      </c>
      <c r="CW75" s="85">
        <f t="shared" si="60"/>
        <v>-13655.577125281909</v>
      </c>
      <c r="CX75" s="85">
        <f t="shared" si="60"/>
        <v>-13960.410782161138</v>
      </c>
      <c r="CY75" s="85">
        <f t="shared" si="60"/>
        <v>-14269.816943893555</v>
      </c>
      <c r="CZ75" s="85">
        <f t="shared" si="60"/>
        <v>-14583.864198051959</v>
      </c>
      <c r="DA75" s="85">
        <f t="shared" si="60"/>
        <v>-14902.622161022739</v>
      </c>
      <c r="DB75" s="85">
        <f t="shared" si="60"/>
        <v>-15226.16149343808</v>
      </c>
      <c r="DC75" s="85">
        <f t="shared" si="60"/>
        <v>-15554.553915839651</v>
      </c>
      <c r="DD75" s="85">
        <f t="shared" si="60"/>
        <v>-15887.872224577246</v>
      </c>
      <c r="DE75" s="85">
        <f t="shared" si="60"/>
        <v>-16226.190307945904</v>
      </c>
      <c r="DF75" s="85">
        <f t="shared" si="60"/>
        <v>-16569.583162565094</v>
      </c>
      <c r="DG75" s="85">
        <f t="shared" si="60"/>
        <v>-16918.126910003572</v>
      </c>
      <c r="DH75" s="85">
        <f t="shared" si="60"/>
        <v>-17271.898813653625</v>
      </c>
      <c r="DI75" s="85">
        <f t="shared" si="60"/>
        <v>-17630.977295858429</v>
      </c>
      <c r="DJ75" s="85">
        <f t="shared" si="60"/>
        <v>-17995.441955296305</v>
      </c>
      <c r="DK75" s="85">
        <f t="shared" si="60"/>
        <v>-18365.373584625748</v>
      </c>
      <c r="DL75" s="85">
        <f t="shared" si="60"/>
        <v>-18740.854188395133</v>
      </c>
      <c r="DM75" s="85">
        <f t="shared" si="60"/>
        <v>-19121.967001221059</v>
      </c>
      <c r="DN75" s="85">
        <f t="shared" si="60"/>
        <v>-19508.796506239374</v>
      </c>
      <c r="DO75" s="85">
        <f t="shared" si="60"/>
        <v>-19901.428453832963</v>
      </c>
      <c r="DP75" s="85">
        <f t="shared" si="60"/>
        <v>-20299.949880640459</v>
      </c>
      <c r="DQ75" s="85">
        <f t="shared" si="60"/>
        <v>-20704.449128850065</v>
      </c>
      <c r="DR75" s="85">
        <f t="shared" si="60"/>
        <v>-21115.015865782814</v>
      </c>
      <c r="DS75" s="85">
        <f t="shared" si="60"/>
        <v>-21531.741103769557</v>
      </c>
      <c r="DT75" s="85">
        <f t="shared" si="60"/>
        <v>-21954.7172203261</v>
      </c>
      <c r="DU75" s="85">
        <f t="shared" si="60"/>
        <v>-22384.03797863099</v>
      </c>
      <c r="DV75" s="85">
        <f t="shared" si="60"/>
        <v>-22819.798548310453</v>
      </c>
      <c r="DW75" s="85">
        <f t="shared" si="60"/>
        <v>-23262.095526535111</v>
      </c>
      <c r="DX75" s="85">
        <f t="shared" si="60"/>
        <v>-23711.026959433137</v>
      </c>
      <c r="DY75" s="85">
        <f t="shared" si="60"/>
        <v>-24166.692363824634</v>
      </c>
      <c r="DZ75" s="85">
        <f t="shared" si="60"/>
        <v>-24629.192749282003</v>
      </c>
      <c r="EA75" s="85">
        <f t="shared" si="60"/>
        <v>-25098.630640521234</v>
      </c>
      <c r="EB75" s="85">
        <f t="shared" si="60"/>
        <v>-25575.110100129052</v>
      </c>
      <c r="EC75" s="85">
        <f t="shared" si="60"/>
        <v>-26058.736751630986</v>
      </c>
      <c r="ED75" s="85">
        <f t="shared" si="60"/>
        <v>-26549.61780290545</v>
      </c>
      <c r="EE75" s="85">
        <f t="shared" ref="EE75:EG75" si="61">ED78</f>
        <v>-27047.862069949031</v>
      </c>
      <c r="EF75" s="85">
        <f t="shared" si="61"/>
        <v>-27553.580000998267</v>
      </c>
      <c r="EG75" s="85">
        <f t="shared" si="61"/>
        <v>-28066.883701013241</v>
      </c>
    </row>
    <row r="76" spans="1:137" x14ac:dyDescent="0.35">
      <c r="A76" s="67"/>
      <c r="B76" s="67"/>
      <c r="C76" s="67"/>
      <c r="D76" s="67" t="s">
        <v>67</v>
      </c>
      <c r="E76" s="85">
        <f>E75*($F$12/12)</f>
        <v>27</v>
      </c>
      <c r="F76" s="85">
        <f>F75*($F$12/12)</f>
        <v>25.904999999999998</v>
      </c>
      <c r="G76" s="85">
        <f t="shared" ref="G76:BR76" si="62">G75*($F$12/12)</f>
        <v>24.793574999999997</v>
      </c>
      <c r="H76" s="85">
        <f t="shared" si="62"/>
        <v>23.665478624999999</v>
      </c>
      <c r="I76" s="85">
        <f t="shared" si="62"/>
        <v>22.520460804374999</v>
      </c>
      <c r="J76" s="85">
        <f t="shared" si="62"/>
        <v>21.358267716440626</v>
      </c>
      <c r="K76" s="85">
        <f t="shared" si="62"/>
        <v>20.178641732187234</v>
      </c>
      <c r="L76" s="85">
        <f t="shared" si="62"/>
        <v>18.981321358170046</v>
      </c>
      <c r="M76" s="85">
        <f t="shared" si="62"/>
        <v>17.766041178542597</v>
      </c>
      <c r="N76" s="85">
        <f t="shared" si="62"/>
        <v>16.532531796220734</v>
      </c>
      <c r="O76" s="85">
        <f t="shared" si="62"/>
        <v>15.280519773164047</v>
      </c>
      <c r="P76" s="85">
        <f t="shared" si="62"/>
        <v>14.009727569761509</v>
      </c>
      <c r="Q76" s="85">
        <f t="shared" si="62"/>
        <v>12.71987348330793</v>
      </c>
      <c r="R76" s="85">
        <f t="shared" si="62"/>
        <v>11.410671585557548</v>
      </c>
      <c r="S76" s="85">
        <f t="shared" si="62"/>
        <v>10.081831659340912</v>
      </c>
      <c r="T76" s="85">
        <f t="shared" si="62"/>
        <v>8.7330591342310253</v>
      </c>
      <c r="U76" s="85">
        <f t="shared" si="62"/>
        <v>7.3640550212444902</v>
      </c>
      <c r="V76" s="85">
        <f t="shared" si="62"/>
        <v>5.9745158465631576</v>
      </c>
      <c r="W76" s="85">
        <f t="shared" si="62"/>
        <v>4.5641335842616053</v>
      </c>
      <c r="X76" s="85">
        <f t="shared" si="62"/>
        <v>3.1325955880255294</v>
      </c>
      <c r="Y76" s="85">
        <f t="shared" si="62"/>
        <v>1.6795845218459127</v>
      </c>
      <c r="Z76" s="85">
        <f t="shared" si="62"/>
        <v>0.20477828967360132</v>
      </c>
      <c r="AA76" s="85">
        <f t="shared" si="62"/>
        <v>-1.2921500359812947</v>
      </c>
      <c r="AB76" s="85">
        <f t="shared" si="62"/>
        <v>-2.8115322865210142</v>
      </c>
      <c r="AC76" s="85">
        <f t="shared" si="62"/>
        <v>-4.3537052708188293</v>
      </c>
      <c r="AD76" s="85">
        <f t="shared" si="62"/>
        <v>-5.9190108498811114</v>
      </c>
      <c r="AE76" s="85">
        <f t="shared" si="62"/>
        <v>-7.5077960126293277</v>
      </c>
      <c r="AF76" s="85">
        <f t="shared" si="62"/>
        <v>-9.1204129528187661</v>
      </c>
      <c r="AG76" s="85">
        <f t="shared" si="62"/>
        <v>-10.75721914711105</v>
      </c>
      <c r="AH76" s="85">
        <f t="shared" si="62"/>
        <v>-12.418577434317715</v>
      </c>
      <c r="AI76" s="85">
        <f t="shared" si="62"/>
        <v>-14.104856095832481</v>
      </c>
      <c r="AJ76" s="85">
        <f t="shared" si="62"/>
        <v>-15.81642893726997</v>
      </c>
      <c r="AK76" s="85">
        <f t="shared" si="62"/>
        <v>-17.553675371329021</v>
      </c>
      <c r="AL76" s="85">
        <f t="shared" si="62"/>
        <v>-19.316980501898957</v>
      </c>
      <c r="AM76" s="85">
        <f t="shared" si="62"/>
        <v>-21.106735209427441</v>
      </c>
      <c r="AN76" s="85">
        <f t="shared" si="62"/>
        <v>-22.923336237568854</v>
      </c>
      <c r="AO76" s="85">
        <f t="shared" si="62"/>
        <v>-24.767186281132386</v>
      </c>
      <c r="AP76" s="85">
        <f t="shared" si="62"/>
        <v>-26.63869407534937</v>
      </c>
      <c r="AQ76" s="85">
        <f t="shared" si="62"/>
        <v>-28.538274486479612</v>
      </c>
      <c r="AR76" s="85">
        <f t="shared" si="62"/>
        <v>-30.466348603776808</v>
      </c>
      <c r="AS76" s="85">
        <f t="shared" si="62"/>
        <v>-32.423343832833453</v>
      </c>
      <c r="AT76" s="85">
        <f t="shared" si="62"/>
        <v>-34.409693990325955</v>
      </c>
      <c r="AU76" s="85">
        <f t="shared" si="62"/>
        <v>-36.425839400180848</v>
      </c>
      <c r="AV76" s="85">
        <f t="shared" si="62"/>
        <v>-38.472226991183561</v>
      </c>
      <c r="AW76" s="85">
        <f t="shared" si="62"/>
        <v>-40.549310396051311</v>
      </c>
      <c r="AX76" s="85">
        <f t="shared" si="62"/>
        <v>-42.657550051992082</v>
      </c>
      <c r="AY76" s="85">
        <f t="shared" si="62"/>
        <v>-44.797413302771965</v>
      </c>
      <c r="AZ76" s="85">
        <f t="shared" si="62"/>
        <v>-46.969374502313542</v>
      </c>
      <c r="BA76" s="85">
        <f t="shared" si="62"/>
        <v>-49.173915119848246</v>
      </c>
      <c r="BB76" s="85">
        <f t="shared" si="62"/>
        <v>-51.41152384664597</v>
      </c>
      <c r="BC76" s="85">
        <f t="shared" si="62"/>
        <v>-53.682696704345659</v>
      </c>
      <c r="BD76" s="85">
        <f t="shared" si="62"/>
        <v>-55.987937154910846</v>
      </c>
      <c r="BE76" s="85">
        <f t="shared" si="62"/>
        <v>-58.327756212234505</v>
      </c>
      <c r="BF76" s="85">
        <f t="shared" si="62"/>
        <v>-60.702672555418026</v>
      </c>
      <c r="BG76" s="85">
        <f t="shared" si="62"/>
        <v>-63.113212643749293</v>
      </c>
      <c r="BH76" s="85">
        <f t="shared" si="62"/>
        <v>-65.559910833405539</v>
      </c>
      <c r="BI76" s="85">
        <f t="shared" si="62"/>
        <v>-68.043309495906612</v>
      </c>
      <c r="BJ76" s="85">
        <f t="shared" si="62"/>
        <v>-70.563959138345211</v>
      </c>
      <c r="BK76" s="85">
        <f t="shared" si="62"/>
        <v>-73.122418525420386</v>
      </c>
      <c r="BL76" s="85">
        <f t="shared" si="62"/>
        <v>-75.719254803301695</v>
      </c>
      <c r="BM76" s="85">
        <f t="shared" si="62"/>
        <v>-78.355043625351215</v>
      </c>
      <c r="BN76" s="85">
        <f t="shared" si="62"/>
        <v>-81.030369279731488</v>
      </c>
      <c r="BO76" s="85">
        <f t="shared" si="62"/>
        <v>-83.74582481892746</v>
      </c>
      <c r="BP76" s="85">
        <f t="shared" si="62"/>
        <v>-86.502012191211378</v>
      </c>
      <c r="BQ76" s="85">
        <f t="shared" si="62"/>
        <v>-89.299542374079536</v>
      </c>
      <c r="BR76" s="85">
        <f t="shared" si="62"/>
        <v>-92.139035509690729</v>
      </c>
      <c r="BS76" s="85">
        <f t="shared" ref="BS76:ED76" si="63">BS75*($F$12/12)</f>
        <v>-95.021121042336091</v>
      </c>
      <c r="BT76" s="85">
        <f t="shared" si="63"/>
        <v>-97.946437857971134</v>
      </c>
      <c r="BU76" s="85">
        <f t="shared" si="63"/>
        <v>-100.91563442584071</v>
      </c>
      <c r="BV76" s="85">
        <f t="shared" si="63"/>
        <v>-103.92936894222832</v>
      </c>
      <c r="BW76" s="85">
        <f t="shared" si="63"/>
        <v>-106.98830947636175</v>
      </c>
      <c r="BX76" s="85">
        <f t="shared" si="63"/>
        <v>-110.09313411850717</v>
      </c>
      <c r="BY76" s="85">
        <f t="shared" si="63"/>
        <v>-113.24453113028477</v>
      </c>
      <c r="BZ76" s="85">
        <f t="shared" si="63"/>
        <v>-116.44319909723905</v>
      </c>
      <c r="CA76" s="85">
        <f t="shared" si="63"/>
        <v>-119.68984708369763</v>
      </c>
      <c r="CB76" s="85">
        <f t="shared" si="63"/>
        <v>-122.98519478995308</v>
      </c>
      <c r="CC76" s="85">
        <f t="shared" si="63"/>
        <v>-126.32997271180238</v>
      </c>
      <c r="CD76" s="85">
        <f t="shared" si="63"/>
        <v>-129.72492230247943</v>
      </c>
      <c r="CE76" s="85">
        <f t="shared" si="63"/>
        <v>-133.17079613701662</v>
      </c>
      <c r="CF76" s="85">
        <f t="shared" si="63"/>
        <v>-136.66835807907185</v>
      </c>
      <c r="CG76" s="85">
        <f t="shared" si="63"/>
        <v>-140.21838345025793</v>
      </c>
      <c r="CH76" s="85">
        <f t="shared" si="63"/>
        <v>-143.8216592020118</v>
      </c>
      <c r="CI76" s="85">
        <f t="shared" si="63"/>
        <v>-147.47898409004199</v>
      </c>
      <c r="CJ76" s="85">
        <f t="shared" si="63"/>
        <v>-151.1911688513926</v>
      </c>
      <c r="CK76" s="85">
        <f t="shared" si="63"/>
        <v>-154.95903638416348</v>
      </c>
      <c r="CL76" s="85">
        <f t="shared" si="63"/>
        <v>-158.78342192992594</v>
      </c>
      <c r="CM76" s="85">
        <f t="shared" si="63"/>
        <v>-162.66517325887483</v>
      </c>
      <c r="CN76" s="85">
        <f t="shared" si="63"/>
        <v>-166.60515085775793</v>
      </c>
      <c r="CO76" s="85">
        <f t="shared" si="63"/>
        <v>-170.60422812062433</v>
      </c>
      <c r="CP76" s="85">
        <f t="shared" si="63"/>
        <v>-174.66329154243368</v>
      </c>
      <c r="CQ76" s="85">
        <f t="shared" si="63"/>
        <v>-178.78324091557019</v>
      </c>
      <c r="CR76" s="85">
        <f t="shared" si="63"/>
        <v>-182.96498952930375</v>
      </c>
      <c r="CS76" s="85">
        <f t="shared" si="63"/>
        <v>-187.20946437224333</v>
      </c>
      <c r="CT76" s="85">
        <f t="shared" si="63"/>
        <v>-191.51760633782698</v>
      </c>
      <c r="CU76" s="85">
        <f t="shared" si="63"/>
        <v>-195.89037043289437</v>
      </c>
      <c r="CV76" s="85">
        <f t="shared" si="63"/>
        <v>-200.32872598938781</v>
      </c>
      <c r="CW76" s="85">
        <f t="shared" si="63"/>
        <v>-204.83365687922861</v>
      </c>
      <c r="CX76" s="85">
        <f t="shared" si="63"/>
        <v>-209.40616173241705</v>
      </c>
      <c r="CY76" s="85">
        <f t="shared" si="63"/>
        <v>-214.04725415840332</v>
      </c>
      <c r="CZ76" s="85">
        <f t="shared" si="63"/>
        <v>-218.75796297077937</v>
      </c>
      <c r="DA76" s="85">
        <f t="shared" si="63"/>
        <v>-223.53933241534108</v>
      </c>
      <c r="DB76" s="85">
        <f t="shared" si="63"/>
        <v>-228.3924224015712</v>
      </c>
      <c r="DC76" s="85">
        <f t="shared" si="63"/>
        <v>-233.31830873759475</v>
      </c>
      <c r="DD76" s="85">
        <f t="shared" si="63"/>
        <v>-238.31808336865868</v>
      </c>
      <c r="DE76" s="85">
        <f t="shared" si="63"/>
        <v>-243.39285461918857</v>
      </c>
      <c r="DF76" s="85">
        <f t="shared" si="63"/>
        <v>-248.5437474384764</v>
      </c>
      <c r="DG76" s="85">
        <f t="shared" si="63"/>
        <v>-253.77190365005356</v>
      </c>
      <c r="DH76" s="85">
        <f t="shared" si="63"/>
        <v>-259.07848220480435</v>
      </c>
      <c r="DI76" s="85">
        <f t="shared" si="63"/>
        <v>-264.46465943787643</v>
      </c>
      <c r="DJ76" s="85">
        <f t="shared" si="63"/>
        <v>-269.93162932944455</v>
      </c>
      <c r="DK76" s="85">
        <f t="shared" si="63"/>
        <v>-275.48060376938622</v>
      </c>
      <c r="DL76" s="85">
        <f t="shared" si="63"/>
        <v>-281.11281282592699</v>
      </c>
      <c r="DM76" s="85">
        <f t="shared" si="63"/>
        <v>-286.8295050183159</v>
      </c>
      <c r="DN76" s="85">
        <f t="shared" si="63"/>
        <v>-292.63194759359061</v>
      </c>
      <c r="DO76" s="85">
        <f t="shared" si="63"/>
        <v>-298.52142680749444</v>
      </c>
      <c r="DP76" s="85">
        <f t="shared" si="63"/>
        <v>-304.49924820960689</v>
      </c>
      <c r="DQ76" s="85">
        <f t="shared" si="63"/>
        <v>-310.56673693275098</v>
      </c>
      <c r="DR76" s="85">
        <f t="shared" si="63"/>
        <v>-316.72523798674223</v>
      </c>
      <c r="DS76" s="85">
        <f t="shared" si="63"/>
        <v>-322.97611655654333</v>
      </c>
      <c r="DT76" s="85">
        <f t="shared" si="63"/>
        <v>-329.32075830489151</v>
      </c>
      <c r="DU76" s="85">
        <f t="shared" si="63"/>
        <v>-335.76056967946482</v>
      </c>
      <c r="DV76" s="85">
        <f t="shared" si="63"/>
        <v>-342.29697822465675</v>
      </c>
      <c r="DW76" s="85">
        <f t="shared" si="63"/>
        <v>-348.93143289802663</v>
      </c>
      <c r="DX76" s="85">
        <f t="shared" si="63"/>
        <v>-355.66540439149702</v>
      </c>
      <c r="DY76" s="85">
        <f t="shared" si="63"/>
        <v>-362.50038545736948</v>
      </c>
      <c r="DZ76" s="85">
        <f t="shared" si="63"/>
        <v>-369.43789123923005</v>
      </c>
      <c r="EA76" s="85">
        <f t="shared" si="63"/>
        <v>-376.47945960781851</v>
      </c>
      <c r="EB76" s="85">
        <f t="shared" si="63"/>
        <v>-383.62665150193578</v>
      </c>
      <c r="EC76" s="85">
        <f t="shared" si="63"/>
        <v>-390.88105127446477</v>
      </c>
      <c r="ED76" s="85">
        <f t="shared" si="63"/>
        <v>-398.24426704358171</v>
      </c>
      <c r="EE76" s="85">
        <f t="shared" ref="EE76:EG76" si="64">EE75*($F$12/12)</f>
        <v>-405.71793104923546</v>
      </c>
      <c r="EF76" s="85">
        <f t="shared" si="64"/>
        <v>-413.30370001497397</v>
      </c>
      <c r="EG76" s="85">
        <f t="shared" si="64"/>
        <v>-421.00325551519859</v>
      </c>
    </row>
    <row r="77" spans="1:137" x14ac:dyDescent="0.35">
      <c r="A77" s="67"/>
      <c r="B77" s="67"/>
      <c r="C77" s="67"/>
      <c r="D77" s="67" t="s">
        <v>69</v>
      </c>
      <c r="E77" s="85">
        <f>$G$12</f>
        <v>100</v>
      </c>
      <c r="F77" s="85">
        <f>$G$12</f>
        <v>100</v>
      </c>
      <c r="G77" s="85">
        <f t="shared" ref="G77:BR77" si="65">$G$12</f>
        <v>100</v>
      </c>
      <c r="H77" s="85">
        <f t="shared" si="65"/>
        <v>100</v>
      </c>
      <c r="I77" s="85">
        <f t="shared" si="65"/>
        <v>100</v>
      </c>
      <c r="J77" s="85">
        <f t="shared" si="65"/>
        <v>100</v>
      </c>
      <c r="K77" s="85">
        <f t="shared" si="65"/>
        <v>100</v>
      </c>
      <c r="L77" s="85">
        <f t="shared" si="65"/>
        <v>100</v>
      </c>
      <c r="M77" s="85">
        <f t="shared" si="65"/>
        <v>100</v>
      </c>
      <c r="N77" s="85">
        <f t="shared" si="65"/>
        <v>100</v>
      </c>
      <c r="O77" s="85">
        <f t="shared" si="65"/>
        <v>100</v>
      </c>
      <c r="P77" s="85">
        <f t="shared" si="65"/>
        <v>100</v>
      </c>
      <c r="Q77" s="85">
        <f t="shared" si="65"/>
        <v>100</v>
      </c>
      <c r="R77" s="85">
        <f t="shared" si="65"/>
        <v>100</v>
      </c>
      <c r="S77" s="85">
        <f t="shared" si="65"/>
        <v>100</v>
      </c>
      <c r="T77" s="85">
        <f t="shared" si="65"/>
        <v>100</v>
      </c>
      <c r="U77" s="85">
        <f t="shared" si="65"/>
        <v>100</v>
      </c>
      <c r="V77" s="85">
        <f t="shared" si="65"/>
        <v>100</v>
      </c>
      <c r="W77" s="85">
        <f t="shared" si="65"/>
        <v>100</v>
      </c>
      <c r="X77" s="85">
        <f t="shared" si="65"/>
        <v>100</v>
      </c>
      <c r="Y77" s="85">
        <f t="shared" si="65"/>
        <v>100</v>
      </c>
      <c r="Z77" s="85">
        <f t="shared" si="65"/>
        <v>100</v>
      </c>
      <c r="AA77" s="85">
        <f t="shared" si="65"/>
        <v>100</v>
      </c>
      <c r="AB77" s="85">
        <f t="shared" si="65"/>
        <v>100</v>
      </c>
      <c r="AC77" s="85">
        <f t="shared" si="65"/>
        <v>100</v>
      </c>
      <c r="AD77" s="85">
        <f t="shared" si="65"/>
        <v>100</v>
      </c>
      <c r="AE77" s="85">
        <f t="shared" si="65"/>
        <v>100</v>
      </c>
      <c r="AF77" s="85">
        <f t="shared" si="65"/>
        <v>100</v>
      </c>
      <c r="AG77" s="85">
        <f t="shared" si="65"/>
        <v>100</v>
      </c>
      <c r="AH77" s="85">
        <f t="shared" si="65"/>
        <v>100</v>
      </c>
      <c r="AI77" s="85">
        <f t="shared" si="65"/>
        <v>100</v>
      </c>
      <c r="AJ77" s="85">
        <f t="shared" si="65"/>
        <v>100</v>
      </c>
      <c r="AK77" s="85">
        <f t="shared" si="65"/>
        <v>100</v>
      </c>
      <c r="AL77" s="85">
        <f t="shared" si="65"/>
        <v>100</v>
      </c>
      <c r="AM77" s="85">
        <f t="shared" si="65"/>
        <v>100</v>
      </c>
      <c r="AN77" s="85">
        <f t="shared" si="65"/>
        <v>100</v>
      </c>
      <c r="AO77" s="85">
        <f t="shared" si="65"/>
        <v>100</v>
      </c>
      <c r="AP77" s="85">
        <f t="shared" si="65"/>
        <v>100</v>
      </c>
      <c r="AQ77" s="85">
        <f t="shared" si="65"/>
        <v>100</v>
      </c>
      <c r="AR77" s="85">
        <f t="shared" si="65"/>
        <v>100</v>
      </c>
      <c r="AS77" s="85">
        <f t="shared" si="65"/>
        <v>100</v>
      </c>
      <c r="AT77" s="85">
        <f t="shared" si="65"/>
        <v>100</v>
      </c>
      <c r="AU77" s="85">
        <f t="shared" si="65"/>
        <v>100</v>
      </c>
      <c r="AV77" s="85">
        <f t="shared" si="65"/>
        <v>100</v>
      </c>
      <c r="AW77" s="85">
        <f t="shared" si="65"/>
        <v>100</v>
      </c>
      <c r="AX77" s="85">
        <f t="shared" si="65"/>
        <v>100</v>
      </c>
      <c r="AY77" s="85">
        <f t="shared" si="65"/>
        <v>100</v>
      </c>
      <c r="AZ77" s="85">
        <f t="shared" si="65"/>
        <v>100</v>
      </c>
      <c r="BA77" s="85">
        <f t="shared" si="65"/>
        <v>100</v>
      </c>
      <c r="BB77" s="85">
        <f t="shared" si="65"/>
        <v>100</v>
      </c>
      <c r="BC77" s="85">
        <f t="shared" si="65"/>
        <v>100</v>
      </c>
      <c r="BD77" s="85">
        <f t="shared" si="65"/>
        <v>100</v>
      </c>
      <c r="BE77" s="85">
        <f t="shared" si="65"/>
        <v>100</v>
      </c>
      <c r="BF77" s="85">
        <f t="shared" si="65"/>
        <v>100</v>
      </c>
      <c r="BG77" s="85">
        <f t="shared" si="65"/>
        <v>100</v>
      </c>
      <c r="BH77" s="85">
        <f t="shared" si="65"/>
        <v>100</v>
      </c>
      <c r="BI77" s="85">
        <f t="shared" si="65"/>
        <v>100</v>
      </c>
      <c r="BJ77" s="85">
        <f t="shared" si="65"/>
        <v>100</v>
      </c>
      <c r="BK77" s="85">
        <f t="shared" si="65"/>
        <v>100</v>
      </c>
      <c r="BL77" s="85">
        <f t="shared" si="65"/>
        <v>100</v>
      </c>
      <c r="BM77" s="85">
        <f t="shared" si="65"/>
        <v>100</v>
      </c>
      <c r="BN77" s="85">
        <f t="shared" si="65"/>
        <v>100</v>
      </c>
      <c r="BO77" s="85">
        <f t="shared" si="65"/>
        <v>100</v>
      </c>
      <c r="BP77" s="85">
        <f t="shared" si="65"/>
        <v>100</v>
      </c>
      <c r="BQ77" s="85">
        <f t="shared" si="65"/>
        <v>100</v>
      </c>
      <c r="BR77" s="85">
        <f t="shared" si="65"/>
        <v>100</v>
      </c>
      <c r="BS77" s="85">
        <f t="shared" ref="BS77:ED77" si="66">$G$12</f>
        <v>100</v>
      </c>
      <c r="BT77" s="85">
        <f t="shared" si="66"/>
        <v>100</v>
      </c>
      <c r="BU77" s="85">
        <f t="shared" si="66"/>
        <v>100</v>
      </c>
      <c r="BV77" s="85">
        <f t="shared" si="66"/>
        <v>100</v>
      </c>
      <c r="BW77" s="85">
        <f t="shared" si="66"/>
        <v>100</v>
      </c>
      <c r="BX77" s="85">
        <f t="shared" si="66"/>
        <v>100</v>
      </c>
      <c r="BY77" s="85">
        <f t="shared" si="66"/>
        <v>100</v>
      </c>
      <c r="BZ77" s="85">
        <f t="shared" si="66"/>
        <v>100</v>
      </c>
      <c r="CA77" s="85">
        <f t="shared" si="66"/>
        <v>100</v>
      </c>
      <c r="CB77" s="85">
        <f t="shared" si="66"/>
        <v>100</v>
      </c>
      <c r="CC77" s="85">
        <f t="shared" si="66"/>
        <v>100</v>
      </c>
      <c r="CD77" s="85">
        <f t="shared" si="66"/>
        <v>100</v>
      </c>
      <c r="CE77" s="85">
        <f t="shared" si="66"/>
        <v>100</v>
      </c>
      <c r="CF77" s="85">
        <f t="shared" si="66"/>
        <v>100</v>
      </c>
      <c r="CG77" s="85">
        <f t="shared" si="66"/>
        <v>100</v>
      </c>
      <c r="CH77" s="85">
        <f t="shared" si="66"/>
        <v>100</v>
      </c>
      <c r="CI77" s="85">
        <f t="shared" si="66"/>
        <v>100</v>
      </c>
      <c r="CJ77" s="85">
        <f t="shared" si="66"/>
        <v>100</v>
      </c>
      <c r="CK77" s="85">
        <f t="shared" si="66"/>
        <v>100</v>
      </c>
      <c r="CL77" s="85">
        <f t="shared" si="66"/>
        <v>100</v>
      </c>
      <c r="CM77" s="85">
        <f t="shared" si="66"/>
        <v>100</v>
      </c>
      <c r="CN77" s="85">
        <f t="shared" si="66"/>
        <v>100</v>
      </c>
      <c r="CO77" s="85">
        <f t="shared" si="66"/>
        <v>100</v>
      </c>
      <c r="CP77" s="85">
        <f t="shared" si="66"/>
        <v>100</v>
      </c>
      <c r="CQ77" s="85">
        <f t="shared" si="66"/>
        <v>100</v>
      </c>
      <c r="CR77" s="85">
        <f t="shared" si="66"/>
        <v>100</v>
      </c>
      <c r="CS77" s="85">
        <f t="shared" si="66"/>
        <v>100</v>
      </c>
      <c r="CT77" s="85">
        <f t="shared" si="66"/>
        <v>100</v>
      </c>
      <c r="CU77" s="85">
        <f t="shared" si="66"/>
        <v>100</v>
      </c>
      <c r="CV77" s="85">
        <f t="shared" si="66"/>
        <v>100</v>
      </c>
      <c r="CW77" s="85">
        <f t="shared" si="66"/>
        <v>100</v>
      </c>
      <c r="CX77" s="85">
        <f t="shared" si="66"/>
        <v>100</v>
      </c>
      <c r="CY77" s="85">
        <f t="shared" si="66"/>
        <v>100</v>
      </c>
      <c r="CZ77" s="85">
        <f t="shared" si="66"/>
        <v>100</v>
      </c>
      <c r="DA77" s="85">
        <f t="shared" si="66"/>
        <v>100</v>
      </c>
      <c r="DB77" s="85">
        <f t="shared" si="66"/>
        <v>100</v>
      </c>
      <c r="DC77" s="85">
        <f t="shared" si="66"/>
        <v>100</v>
      </c>
      <c r="DD77" s="85">
        <f t="shared" si="66"/>
        <v>100</v>
      </c>
      <c r="DE77" s="85">
        <f t="shared" si="66"/>
        <v>100</v>
      </c>
      <c r="DF77" s="85">
        <f t="shared" si="66"/>
        <v>100</v>
      </c>
      <c r="DG77" s="85">
        <f t="shared" si="66"/>
        <v>100</v>
      </c>
      <c r="DH77" s="85">
        <f t="shared" si="66"/>
        <v>100</v>
      </c>
      <c r="DI77" s="85">
        <f t="shared" si="66"/>
        <v>100</v>
      </c>
      <c r="DJ77" s="85">
        <f t="shared" si="66"/>
        <v>100</v>
      </c>
      <c r="DK77" s="85">
        <f t="shared" si="66"/>
        <v>100</v>
      </c>
      <c r="DL77" s="85">
        <f t="shared" si="66"/>
        <v>100</v>
      </c>
      <c r="DM77" s="85">
        <f t="shared" si="66"/>
        <v>100</v>
      </c>
      <c r="DN77" s="85">
        <f t="shared" si="66"/>
        <v>100</v>
      </c>
      <c r="DO77" s="85">
        <f t="shared" si="66"/>
        <v>100</v>
      </c>
      <c r="DP77" s="85">
        <f t="shared" si="66"/>
        <v>100</v>
      </c>
      <c r="DQ77" s="85">
        <f t="shared" si="66"/>
        <v>100</v>
      </c>
      <c r="DR77" s="85">
        <f t="shared" si="66"/>
        <v>100</v>
      </c>
      <c r="DS77" s="85">
        <f t="shared" si="66"/>
        <v>100</v>
      </c>
      <c r="DT77" s="85">
        <f t="shared" si="66"/>
        <v>100</v>
      </c>
      <c r="DU77" s="85">
        <f t="shared" si="66"/>
        <v>100</v>
      </c>
      <c r="DV77" s="85">
        <f t="shared" si="66"/>
        <v>100</v>
      </c>
      <c r="DW77" s="85">
        <f t="shared" si="66"/>
        <v>100</v>
      </c>
      <c r="DX77" s="85">
        <f t="shared" si="66"/>
        <v>100</v>
      </c>
      <c r="DY77" s="85">
        <f t="shared" si="66"/>
        <v>100</v>
      </c>
      <c r="DZ77" s="85">
        <f t="shared" si="66"/>
        <v>100</v>
      </c>
      <c r="EA77" s="85">
        <f t="shared" si="66"/>
        <v>100</v>
      </c>
      <c r="EB77" s="85">
        <f t="shared" si="66"/>
        <v>100</v>
      </c>
      <c r="EC77" s="85">
        <f t="shared" si="66"/>
        <v>100</v>
      </c>
      <c r="ED77" s="85">
        <f t="shared" si="66"/>
        <v>100</v>
      </c>
      <c r="EE77" s="85">
        <f t="shared" ref="EE77:EG77" si="67">$G$12</f>
        <v>100</v>
      </c>
      <c r="EF77" s="85">
        <f t="shared" si="67"/>
        <v>100</v>
      </c>
      <c r="EG77" s="85">
        <f t="shared" si="67"/>
        <v>100</v>
      </c>
    </row>
    <row r="78" spans="1:137" x14ac:dyDescent="0.35">
      <c r="A78" s="67"/>
      <c r="B78" s="67"/>
      <c r="C78" s="67"/>
      <c r="D78" s="67" t="s">
        <v>68</v>
      </c>
      <c r="E78" s="85">
        <f>E75+E76-E77</f>
        <v>1727</v>
      </c>
      <c r="F78" s="85">
        <f>F75+F76-F77</f>
        <v>1652.905</v>
      </c>
      <c r="G78" s="85">
        <f t="shared" ref="G78:BR78" si="68">G75+G76-G77</f>
        <v>1577.6985749999999</v>
      </c>
      <c r="H78" s="85">
        <f t="shared" si="68"/>
        <v>1501.364053625</v>
      </c>
      <c r="I78" s="85">
        <f t="shared" si="68"/>
        <v>1423.884514429375</v>
      </c>
      <c r="J78" s="85">
        <f t="shared" si="68"/>
        <v>1345.2427821458157</v>
      </c>
      <c r="K78" s="85">
        <f t="shared" si="68"/>
        <v>1265.421423878003</v>
      </c>
      <c r="L78" s="85">
        <f t="shared" si="68"/>
        <v>1184.4027452361731</v>
      </c>
      <c r="M78" s="85">
        <f t="shared" si="68"/>
        <v>1102.1687864147157</v>
      </c>
      <c r="N78" s="85">
        <f t="shared" si="68"/>
        <v>1018.7013182109365</v>
      </c>
      <c r="O78" s="85">
        <f t="shared" si="68"/>
        <v>933.98183798410059</v>
      </c>
      <c r="P78" s="85">
        <f t="shared" si="68"/>
        <v>847.99156555386207</v>
      </c>
      <c r="Q78" s="85">
        <f t="shared" si="68"/>
        <v>760.71143903716995</v>
      </c>
      <c r="R78" s="85">
        <f t="shared" si="68"/>
        <v>672.12211062272752</v>
      </c>
      <c r="S78" s="85">
        <f t="shared" si="68"/>
        <v>582.2039422820684</v>
      </c>
      <c r="T78" s="85">
        <f t="shared" si="68"/>
        <v>490.93700141629938</v>
      </c>
      <c r="U78" s="85">
        <f t="shared" si="68"/>
        <v>398.30105643754388</v>
      </c>
      <c r="V78" s="85">
        <f t="shared" si="68"/>
        <v>304.27557228410706</v>
      </c>
      <c r="W78" s="85">
        <f t="shared" si="68"/>
        <v>208.83970586836864</v>
      </c>
      <c r="X78" s="85">
        <f t="shared" si="68"/>
        <v>111.97230145639418</v>
      </c>
      <c r="Y78" s="85">
        <f t="shared" si="68"/>
        <v>13.651885978240088</v>
      </c>
      <c r="Z78" s="85">
        <f t="shared" si="68"/>
        <v>-86.143335732086314</v>
      </c>
      <c r="AA78" s="85">
        <f t="shared" si="68"/>
        <v>-187.43548576806762</v>
      </c>
      <c r="AB78" s="85">
        <f t="shared" si="68"/>
        <v>-290.24701805458864</v>
      </c>
      <c r="AC78" s="85">
        <f t="shared" si="68"/>
        <v>-394.60072332540744</v>
      </c>
      <c r="AD78" s="85">
        <f t="shared" si="68"/>
        <v>-500.51973417528853</v>
      </c>
      <c r="AE78" s="85">
        <f t="shared" si="68"/>
        <v>-608.02753018791782</v>
      </c>
      <c r="AF78" s="85">
        <f t="shared" si="68"/>
        <v>-717.14794314073663</v>
      </c>
      <c r="AG78" s="85">
        <f t="shared" si="68"/>
        <v>-827.9051622878477</v>
      </c>
      <c r="AH78" s="85">
        <f t="shared" si="68"/>
        <v>-940.32373972216544</v>
      </c>
      <c r="AI78" s="85">
        <f t="shared" si="68"/>
        <v>-1054.428595817998</v>
      </c>
      <c r="AJ78" s="85">
        <f t="shared" si="68"/>
        <v>-1170.2450247552681</v>
      </c>
      <c r="AK78" s="85">
        <f t="shared" si="68"/>
        <v>-1287.7987001265972</v>
      </c>
      <c r="AL78" s="85">
        <f t="shared" si="68"/>
        <v>-1407.1156806284962</v>
      </c>
      <c r="AM78" s="85">
        <f t="shared" si="68"/>
        <v>-1528.2224158379236</v>
      </c>
      <c r="AN78" s="85">
        <f t="shared" si="68"/>
        <v>-1651.1457520754925</v>
      </c>
      <c r="AO78" s="85">
        <f t="shared" si="68"/>
        <v>-1775.9129383566249</v>
      </c>
      <c r="AP78" s="85">
        <f t="shared" si="68"/>
        <v>-1902.5516324319742</v>
      </c>
      <c r="AQ78" s="85">
        <f t="shared" si="68"/>
        <v>-2031.0899069184538</v>
      </c>
      <c r="AR78" s="85">
        <f t="shared" si="68"/>
        <v>-2161.5562555222305</v>
      </c>
      <c r="AS78" s="85">
        <f t="shared" si="68"/>
        <v>-2293.9795993550638</v>
      </c>
      <c r="AT78" s="85">
        <f t="shared" si="68"/>
        <v>-2428.3892933453899</v>
      </c>
      <c r="AU78" s="85">
        <f t="shared" si="68"/>
        <v>-2564.8151327455707</v>
      </c>
      <c r="AV78" s="85">
        <f t="shared" si="68"/>
        <v>-2703.2873597367543</v>
      </c>
      <c r="AW78" s="85">
        <f t="shared" si="68"/>
        <v>-2843.8366701328055</v>
      </c>
      <c r="AX78" s="85">
        <f t="shared" si="68"/>
        <v>-2986.4942201847975</v>
      </c>
      <c r="AY78" s="85">
        <f t="shared" si="68"/>
        <v>-3131.2916334875695</v>
      </c>
      <c r="AZ78" s="85">
        <f t="shared" si="68"/>
        <v>-3278.2610079898832</v>
      </c>
      <c r="BA78" s="85">
        <f t="shared" si="68"/>
        <v>-3427.4349231097312</v>
      </c>
      <c r="BB78" s="85">
        <f t="shared" si="68"/>
        <v>-3578.8464469563773</v>
      </c>
      <c r="BC78" s="85">
        <f t="shared" si="68"/>
        <v>-3732.5291436607231</v>
      </c>
      <c r="BD78" s="85">
        <f t="shared" si="68"/>
        <v>-3888.517080815634</v>
      </c>
      <c r="BE78" s="85">
        <f t="shared" si="68"/>
        <v>-4046.8448370278684</v>
      </c>
      <c r="BF78" s="85">
        <f t="shared" si="68"/>
        <v>-4207.5475095832862</v>
      </c>
      <c r="BG78" s="85">
        <f t="shared" si="68"/>
        <v>-4370.6607222270359</v>
      </c>
      <c r="BH78" s="85">
        <f t="shared" si="68"/>
        <v>-4536.2206330604413</v>
      </c>
      <c r="BI78" s="85">
        <f t="shared" si="68"/>
        <v>-4704.2639425563475</v>
      </c>
      <c r="BJ78" s="85">
        <f t="shared" si="68"/>
        <v>-4874.8279016946926</v>
      </c>
      <c r="BK78" s="85">
        <f t="shared" si="68"/>
        <v>-5047.9503202201131</v>
      </c>
      <c r="BL78" s="85">
        <f t="shared" si="68"/>
        <v>-5223.6695750234148</v>
      </c>
      <c r="BM78" s="85">
        <f t="shared" si="68"/>
        <v>-5402.0246186487657</v>
      </c>
      <c r="BN78" s="85">
        <f t="shared" si="68"/>
        <v>-5583.0549879284972</v>
      </c>
      <c r="BO78" s="85">
        <f t="shared" si="68"/>
        <v>-5766.800812747425</v>
      </c>
      <c r="BP78" s="85">
        <f t="shared" si="68"/>
        <v>-5953.3028249386361</v>
      </c>
      <c r="BQ78" s="85">
        <f t="shared" si="68"/>
        <v>-6142.6023673127156</v>
      </c>
      <c r="BR78" s="85">
        <f t="shared" si="68"/>
        <v>-6334.7414028224066</v>
      </c>
      <c r="BS78" s="85">
        <f t="shared" ref="BS78:ED78" si="69">BS75+BS76-BS77</f>
        <v>-6529.7625238647424</v>
      </c>
      <c r="BT78" s="85">
        <f t="shared" si="69"/>
        <v>-6727.7089617227139</v>
      </c>
      <c r="BU78" s="85">
        <f t="shared" si="69"/>
        <v>-6928.6245961485547</v>
      </c>
      <c r="BV78" s="85">
        <f t="shared" si="69"/>
        <v>-7132.5539650907831</v>
      </c>
      <c r="BW78" s="85">
        <f t="shared" si="69"/>
        <v>-7339.5422745671449</v>
      </c>
      <c r="BX78" s="85">
        <f t="shared" si="69"/>
        <v>-7549.6354086856518</v>
      </c>
      <c r="BY78" s="85">
        <f t="shared" si="69"/>
        <v>-7762.8799398159363</v>
      </c>
      <c r="BZ78" s="85">
        <f t="shared" si="69"/>
        <v>-7979.3231389131752</v>
      </c>
      <c r="CA78" s="85">
        <f t="shared" si="69"/>
        <v>-8199.0129859968729</v>
      </c>
      <c r="CB78" s="85">
        <f t="shared" si="69"/>
        <v>-8421.9981807868262</v>
      </c>
      <c r="CC78" s="85">
        <f t="shared" si="69"/>
        <v>-8648.328153498629</v>
      </c>
      <c r="CD78" s="85">
        <f t="shared" si="69"/>
        <v>-8878.0530758011082</v>
      </c>
      <c r="CE78" s="85">
        <f t="shared" si="69"/>
        <v>-9111.2238719381239</v>
      </c>
      <c r="CF78" s="85">
        <f t="shared" si="69"/>
        <v>-9347.8922300171962</v>
      </c>
      <c r="CG78" s="85">
        <f t="shared" si="69"/>
        <v>-9588.1106134674537</v>
      </c>
      <c r="CH78" s="85">
        <f t="shared" si="69"/>
        <v>-9831.9322726694663</v>
      </c>
      <c r="CI78" s="85">
        <f t="shared" si="69"/>
        <v>-10079.411256759508</v>
      </c>
      <c r="CJ78" s="85">
        <f t="shared" si="69"/>
        <v>-10330.602425610899</v>
      </c>
      <c r="CK78" s="85">
        <f t="shared" si="69"/>
        <v>-10585.561461995063</v>
      </c>
      <c r="CL78" s="85">
        <f t="shared" si="69"/>
        <v>-10844.344883924989</v>
      </c>
      <c r="CM78" s="85">
        <f t="shared" si="69"/>
        <v>-11107.010057183863</v>
      </c>
      <c r="CN78" s="85">
        <f t="shared" si="69"/>
        <v>-11373.615208041621</v>
      </c>
      <c r="CO78" s="85">
        <f t="shared" si="69"/>
        <v>-11644.219436162246</v>
      </c>
      <c r="CP78" s="85">
        <f t="shared" si="69"/>
        <v>-11918.88272770468</v>
      </c>
      <c r="CQ78" s="85">
        <f t="shared" si="69"/>
        <v>-12197.665968620251</v>
      </c>
      <c r="CR78" s="85">
        <f t="shared" si="69"/>
        <v>-12480.630958149555</v>
      </c>
      <c r="CS78" s="85">
        <f t="shared" si="69"/>
        <v>-12767.840422521798</v>
      </c>
      <c r="CT78" s="85">
        <f t="shared" si="69"/>
        <v>-13059.358028859626</v>
      </c>
      <c r="CU78" s="85">
        <f t="shared" si="69"/>
        <v>-13355.248399292521</v>
      </c>
      <c r="CV78" s="85">
        <f t="shared" si="69"/>
        <v>-13655.577125281909</v>
      </c>
      <c r="CW78" s="85">
        <f t="shared" si="69"/>
        <v>-13960.410782161138</v>
      </c>
      <c r="CX78" s="85">
        <f t="shared" si="69"/>
        <v>-14269.816943893555</v>
      </c>
      <c r="CY78" s="85">
        <f t="shared" si="69"/>
        <v>-14583.864198051959</v>
      </c>
      <c r="CZ78" s="85">
        <f t="shared" si="69"/>
        <v>-14902.622161022739</v>
      </c>
      <c r="DA78" s="85">
        <f t="shared" si="69"/>
        <v>-15226.16149343808</v>
      </c>
      <c r="DB78" s="85">
        <f t="shared" si="69"/>
        <v>-15554.553915839651</v>
      </c>
      <c r="DC78" s="85">
        <f t="shared" si="69"/>
        <v>-15887.872224577246</v>
      </c>
      <c r="DD78" s="85">
        <f t="shared" si="69"/>
        <v>-16226.190307945904</v>
      </c>
      <c r="DE78" s="85">
        <f t="shared" si="69"/>
        <v>-16569.583162565094</v>
      </c>
      <c r="DF78" s="85">
        <f t="shared" si="69"/>
        <v>-16918.126910003572</v>
      </c>
      <c r="DG78" s="85">
        <f t="shared" si="69"/>
        <v>-17271.898813653625</v>
      </c>
      <c r="DH78" s="85">
        <f t="shared" si="69"/>
        <v>-17630.977295858429</v>
      </c>
      <c r="DI78" s="85">
        <f t="shared" si="69"/>
        <v>-17995.441955296305</v>
      </c>
      <c r="DJ78" s="85">
        <f t="shared" si="69"/>
        <v>-18365.373584625748</v>
      </c>
      <c r="DK78" s="85">
        <f t="shared" si="69"/>
        <v>-18740.854188395133</v>
      </c>
      <c r="DL78" s="85">
        <f t="shared" si="69"/>
        <v>-19121.967001221059</v>
      </c>
      <c r="DM78" s="85">
        <f t="shared" si="69"/>
        <v>-19508.796506239374</v>
      </c>
      <c r="DN78" s="85">
        <f t="shared" si="69"/>
        <v>-19901.428453832963</v>
      </c>
      <c r="DO78" s="85">
        <f t="shared" si="69"/>
        <v>-20299.949880640459</v>
      </c>
      <c r="DP78" s="85">
        <f t="shared" si="69"/>
        <v>-20704.449128850065</v>
      </c>
      <c r="DQ78" s="85">
        <f t="shared" si="69"/>
        <v>-21115.015865782814</v>
      </c>
      <c r="DR78" s="85">
        <f t="shared" si="69"/>
        <v>-21531.741103769557</v>
      </c>
      <c r="DS78" s="85">
        <f t="shared" si="69"/>
        <v>-21954.7172203261</v>
      </c>
      <c r="DT78" s="85">
        <f t="shared" si="69"/>
        <v>-22384.03797863099</v>
      </c>
      <c r="DU78" s="85">
        <f t="shared" si="69"/>
        <v>-22819.798548310453</v>
      </c>
      <c r="DV78" s="85">
        <f t="shared" si="69"/>
        <v>-23262.095526535111</v>
      </c>
      <c r="DW78" s="85">
        <f t="shared" si="69"/>
        <v>-23711.026959433137</v>
      </c>
      <c r="DX78" s="85">
        <f t="shared" si="69"/>
        <v>-24166.692363824634</v>
      </c>
      <c r="DY78" s="85">
        <f t="shared" si="69"/>
        <v>-24629.192749282003</v>
      </c>
      <c r="DZ78" s="85">
        <f t="shared" si="69"/>
        <v>-25098.630640521234</v>
      </c>
      <c r="EA78" s="85">
        <f t="shared" si="69"/>
        <v>-25575.110100129052</v>
      </c>
      <c r="EB78" s="85">
        <f t="shared" si="69"/>
        <v>-26058.736751630986</v>
      </c>
      <c r="EC78" s="85">
        <f t="shared" si="69"/>
        <v>-26549.61780290545</v>
      </c>
      <c r="ED78" s="85">
        <f t="shared" si="69"/>
        <v>-27047.862069949031</v>
      </c>
      <c r="EE78" s="85">
        <f t="shared" ref="EE78:EG78" si="70">EE75+EE76-EE77</f>
        <v>-27553.580000998267</v>
      </c>
      <c r="EF78" s="85">
        <f t="shared" si="70"/>
        <v>-28066.883701013241</v>
      </c>
      <c r="EG78" s="85">
        <f t="shared" si="70"/>
        <v>-28587.88695652844</v>
      </c>
    </row>
    <row r="79" spans="1:137" x14ac:dyDescent="0.35">
      <c r="A79" s="67"/>
      <c r="B79" s="67"/>
      <c r="C79" s="67"/>
      <c r="D79" s="67"/>
      <c r="E79" s="89" t="str">
        <f>IF(E78&lt;=0,"PAID OFF","")</f>
        <v/>
      </c>
      <c r="F79" s="89" t="str">
        <f t="shared" ref="F79" si="71">IF(F78&lt;=0,"PAID OFF","")</f>
        <v/>
      </c>
      <c r="G79" s="89" t="str">
        <f t="shared" ref="G79" si="72">IF(G78&lt;=0,"PAID OFF","")</f>
        <v/>
      </c>
      <c r="H79" s="89" t="str">
        <f t="shared" ref="H79" si="73">IF(H78&lt;=0,"PAID OFF","")</f>
        <v/>
      </c>
      <c r="I79" s="89" t="str">
        <f t="shared" ref="I79" si="74">IF(I78&lt;=0,"PAID OFF","")</f>
        <v/>
      </c>
      <c r="J79" s="89" t="str">
        <f t="shared" ref="J79" si="75">IF(J78&lt;=0,"PAID OFF","")</f>
        <v/>
      </c>
      <c r="K79" s="89" t="str">
        <f t="shared" ref="K79" si="76">IF(K78&lt;=0,"PAID OFF","")</f>
        <v/>
      </c>
      <c r="L79" s="89" t="str">
        <f t="shared" ref="L79" si="77">IF(L78&lt;=0,"PAID OFF","")</f>
        <v/>
      </c>
      <c r="M79" s="89" t="str">
        <f t="shared" ref="M79" si="78">IF(M78&lt;=0,"PAID OFF","")</f>
        <v/>
      </c>
      <c r="N79" s="89" t="str">
        <f t="shared" ref="N79" si="79">IF(N78&lt;=0,"PAID OFF","")</f>
        <v/>
      </c>
      <c r="O79" s="89" t="str">
        <f t="shared" ref="O79" si="80">IF(O78&lt;=0,"PAID OFF","")</f>
        <v/>
      </c>
      <c r="P79" s="89" t="str">
        <f t="shared" ref="P79" si="81">IF(P78&lt;=0,"PAID OFF","")</f>
        <v/>
      </c>
      <c r="Q79" s="89" t="str">
        <f t="shared" ref="Q79" si="82">IF(Q78&lt;=0,"PAID OFF","")</f>
        <v/>
      </c>
      <c r="R79" s="89" t="str">
        <f t="shared" ref="R79" si="83">IF(R78&lt;=0,"PAID OFF","")</f>
        <v/>
      </c>
      <c r="S79" s="89" t="str">
        <f t="shared" ref="S79" si="84">IF(S78&lt;=0,"PAID OFF","")</f>
        <v/>
      </c>
      <c r="T79" s="89" t="str">
        <f t="shared" ref="T79" si="85">IF(T78&lt;=0,"PAID OFF","")</f>
        <v/>
      </c>
      <c r="U79" s="89" t="str">
        <f t="shared" ref="U79" si="86">IF(U78&lt;=0,"PAID OFF","")</f>
        <v/>
      </c>
      <c r="V79" s="89" t="str">
        <f t="shared" ref="V79" si="87">IF(V78&lt;=0,"PAID OFF","")</f>
        <v/>
      </c>
      <c r="W79" s="89" t="str">
        <f t="shared" ref="W79" si="88">IF(W78&lt;=0,"PAID OFF","")</f>
        <v/>
      </c>
      <c r="X79" s="89" t="str">
        <f t="shared" ref="X79" si="89">IF(X78&lt;=0,"PAID OFF","")</f>
        <v/>
      </c>
      <c r="Y79" s="89" t="str">
        <f t="shared" ref="Y79" si="90">IF(Y78&lt;=0,"PAID OFF","")</f>
        <v/>
      </c>
      <c r="Z79" s="89" t="str">
        <f t="shared" ref="Z79" si="91">IF(Z78&lt;=0,"PAID OFF","")</f>
        <v>PAID OFF</v>
      </c>
      <c r="AA79" s="89" t="str">
        <f t="shared" ref="AA79" si="92">IF(AA78&lt;=0,"PAID OFF","")</f>
        <v>PAID OFF</v>
      </c>
      <c r="AB79" s="89" t="str">
        <f t="shared" ref="AB79" si="93">IF(AB78&lt;=0,"PAID OFF","")</f>
        <v>PAID OFF</v>
      </c>
      <c r="AC79" s="89" t="str">
        <f t="shared" ref="AC79" si="94">IF(AC78&lt;=0,"PAID OFF","")</f>
        <v>PAID OFF</v>
      </c>
      <c r="AD79" s="89" t="str">
        <f t="shared" ref="AD79" si="95">IF(AD78&lt;=0,"PAID OFF","")</f>
        <v>PAID OFF</v>
      </c>
      <c r="AE79" s="89" t="str">
        <f t="shared" ref="AE79" si="96">IF(AE78&lt;=0,"PAID OFF","")</f>
        <v>PAID OFF</v>
      </c>
      <c r="AF79" s="89" t="str">
        <f t="shared" ref="AF79" si="97">IF(AF78&lt;=0,"PAID OFF","")</f>
        <v>PAID OFF</v>
      </c>
      <c r="AG79" s="89" t="str">
        <f t="shared" ref="AG79" si="98">IF(AG78&lt;=0,"PAID OFF","")</f>
        <v>PAID OFF</v>
      </c>
      <c r="AH79" s="89" t="str">
        <f t="shared" ref="AH79" si="99">IF(AH78&lt;=0,"PAID OFF","")</f>
        <v>PAID OFF</v>
      </c>
      <c r="AI79" s="89" t="str">
        <f t="shared" ref="AI79" si="100">IF(AI78&lt;=0,"PAID OFF","")</f>
        <v>PAID OFF</v>
      </c>
      <c r="AJ79" s="89" t="str">
        <f t="shared" ref="AJ79" si="101">IF(AJ78&lt;=0,"PAID OFF","")</f>
        <v>PAID OFF</v>
      </c>
      <c r="AK79" s="89" t="str">
        <f t="shared" ref="AK79" si="102">IF(AK78&lt;=0,"PAID OFF","")</f>
        <v>PAID OFF</v>
      </c>
      <c r="AL79" s="89" t="str">
        <f t="shared" ref="AL79" si="103">IF(AL78&lt;=0,"PAID OFF","")</f>
        <v>PAID OFF</v>
      </c>
      <c r="AM79" s="89" t="str">
        <f t="shared" ref="AM79" si="104">IF(AM78&lt;=0,"PAID OFF","")</f>
        <v>PAID OFF</v>
      </c>
      <c r="AN79" s="89" t="str">
        <f t="shared" ref="AN79" si="105">IF(AN78&lt;=0,"PAID OFF","")</f>
        <v>PAID OFF</v>
      </c>
      <c r="AO79" s="89" t="str">
        <f t="shared" ref="AO79" si="106">IF(AO78&lt;=0,"PAID OFF","")</f>
        <v>PAID OFF</v>
      </c>
      <c r="AP79" s="89" t="str">
        <f t="shared" ref="AP79" si="107">IF(AP78&lt;=0,"PAID OFF","")</f>
        <v>PAID OFF</v>
      </c>
      <c r="AQ79" s="89" t="str">
        <f t="shared" ref="AQ79" si="108">IF(AQ78&lt;=0,"PAID OFF","")</f>
        <v>PAID OFF</v>
      </c>
      <c r="AR79" s="89" t="str">
        <f t="shared" ref="AR79" si="109">IF(AR78&lt;=0,"PAID OFF","")</f>
        <v>PAID OFF</v>
      </c>
      <c r="AS79" s="89" t="str">
        <f t="shared" ref="AS79" si="110">IF(AS78&lt;=0,"PAID OFF","")</f>
        <v>PAID OFF</v>
      </c>
      <c r="AT79" s="89" t="str">
        <f t="shared" ref="AT79" si="111">IF(AT78&lt;=0,"PAID OFF","")</f>
        <v>PAID OFF</v>
      </c>
      <c r="AU79" s="89" t="str">
        <f t="shared" ref="AU79" si="112">IF(AU78&lt;=0,"PAID OFF","")</f>
        <v>PAID OFF</v>
      </c>
      <c r="AV79" s="89" t="str">
        <f t="shared" ref="AV79" si="113">IF(AV78&lt;=0,"PAID OFF","")</f>
        <v>PAID OFF</v>
      </c>
      <c r="AW79" s="89" t="str">
        <f t="shared" ref="AW79" si="114">IF(AW78&lt;=0,"PAID OFF","")</f>
        <v>PAID OFF</v>
      </c>
      <c r="AX79" s="89" t="str">
        <f t="shared" ref="AX79" si="115">IF(AX78&lt;=0,"PAID OFF","")</f>
        <v>PAID OFF</v>
      </c>
      <c r="AY79" s="89" t="str">
        <f t="shared" ref="AY79" si="116">IF(AY78&lt;=0,"PAID OFF","")</f>
        <v>PAID OFF</v>
      </c>
      <c r="AZ79" s="89" t="str">
        <f t="shared" ref="AZ79" si="117">IF(AZ78&lt;=0,"PAID OFF","")</f>
        <v>PAID OFF</v>
      </c>
      <c r="BA79" s="89" t="str">
        <f t="shared" ref="BA79" si="118">IF(BA78&lt;=0,"PAID OFF","")</f>
        <v>PAID OFF</v>
      </c>
      <c r="BB79" s="89" t="str">
        <f t="shared" ref="BB79" si="119">IF(BB78&lt;=0,"PAID OFF","")</f>
        <v>PAID OFF</v>
      </c>
      <c r="BC79" s="89" t="str">
        <f t="shared" ref="BC79" si="120">IF(BC78&lt;=0,"PAID OFF","")</f>
        <v>PAID OFF</v>
      </c>
      <c r="BD79" s="89" t="str">
        <f t="shared" ref="BD79" si="121">IF(BD78&lt;=0,"PAID OFF","")</f>
        <v>PAID OFF</v>
      </c>
      <c r="BE79" s="89" t="str">
        <f t="shared" ref="BE79" si="122">IF(BE78&lt;=0,"PAID OFF","")</f>
        <v>PAID OFF</v>
      </c>
      <c r="BF79" s="89" t="str">
        <f t="shared" ref="BF79" si="123">IF(BF78&lt;=0,"PAID OFF","")</f>
        <v>PAID OFF</v>
      </c>
      <c r="BG79" s="89" t="str">
        <f t="shared" ref="BG79" si="124">IF(BG78&lt;=0,"PAID OFF","")</f>
        <v>PAID OFF</v>
      </c>
      <c r="BH79" s="89" t="str">
        <f t="shared" ref="BH79" si="125">IF(BH78&lt;=0,"PAID OFF","")</f>
        <v>PAID OFF</v>
      </c>
      <c r="BI79" s="89" t="str">
        <f t="shared" ref="BI79" si="126">IF(BI78&lt;=0,"PAID OFF","")</f>
        <v>PAID OFF</v>
      </c>
      <c r="BJ79" s="89" t="str">
        <f t="shared" ref="BJ79" si="127">IF(BJ78&lt;=0,"PAID OFF","")</f>
        <v>PAID OFF</v>
      </c>
      <c r="BK79" s="89" t="str">
        <f t="shared" ref="BK79" si="128">IF(BK78&lt;=0,"PAID OFF","")</f>
        <v>PAID OFF</v>
      </c>
      <c r="BL79" s="89" t="str">
        <f t="shared" ref="BL79" si="129">IF(BL78&lt;=0,"PAID OFF","")</f>
        <v>PAID OFF</v>
      </c>
      <c r="BM79" s="89" t="str">
        <f t="shared" ref="BM79" si="130">IF(BM78&lt;=0,"PAID OFF","")</f>
        <v>PAID OFF</v>
      </c>
      <c r="BN79" s="89" t="str">
        <f t="shared" ref="BN79" si="131">IF(BN78&lt;=0,"PAID OFF","")</f>
        <v>PAID OFF</v>
      </c>
      <c r="BO79" s="89" t="str">
        <f t="shared" ref="BO79" si="132">IF(BO78&lt;=0,"PAID OFF","")</f>
        <v>PAID OFF</v>
      </c>
      <c r="BP79" s="89" t="str">
        <f t="shared" ref="BP79" si="133">IF(BP78&lt;=0,"PAID OFF","")</f>
        <v>PAID OFF</v>
      </c>
      <c r="BQ79" s="89" t="str">
        <f t="shared" ref="BQ79" si="134">IF(BQ78&lt;=0,"PAID OFF","")</f>
        <v>PAID OFF</v>
      </c>
      <c r="BR79" s="89" t="str">
        <f t="shared" ref="BR79" si="135">IF(BR78&lt;=0,"PAID OFF","")</f>
        <v>PAID OFF</v>
      </c>
      <c r="BS79" s="89" t="str">
        <f t="shared" ref="BS79" si="136">IF(BS78&lt;=0,"PAID OFF","")</f>
        <v>PAID OFF</v>
      </c>
      <c r="BT79" s="89" t="str">
        <f t="shared" ref="BT79" si="137">IF(BT78&lt;=0,"PAID OFF","")</f>
        <v>PAID OFF</v>
      </c>
      <c r="BU79" s="89" t="str">
        <f t="shared" ref="BU79" si="138">IF(BU78&lt;=0,"PAID OFF","")</f>
        <v>PAID OFF</v>
      </c>
      <c r="BV79" s="89" t="str">
        <f t="shared" ref="BV79" si="139">IF(BV78&lt;=0,"PAID OFF","")</f>
        <v>PAID OFF</v>
      </c>
      <c r="BW79" s="89" t="str">
        <f t="shared" ref="BW79" si="140">IF(BW78&lt;=0,"PAID OFF","")</f>
        <v>PAID OFF</v>
      </c>
      <c r="BX79" s="89" t="str">
        <f t="shared" ref="BX79" si="141">IF(BX78&lt;=0,"PAID OFF","")</f>
        <v>PAID OFF</v>
      </c>
      <c r="BY79" s="89" t="str">
        <f t="shared" ref="BY79" si="142">IF(BY78&lt;=0,"PAID OFF","")</f>
        <v>PAID OFF</v>
      </c>
      <c r="BZ79" s="89" t="str">
        <f t="shared" ref="BZ79" si="143">IF(BZ78&lt;=0,"PAID OFF","")</f>
        <v>PAID OFF</v>
      </c>
      <c r="CA79" s="89" t="str">
        <f t="shared" ref="CA79" si="144">IF(CA78&lt;=0,"PAID OFF","")</f>
        <v>PAID OFF</v>
      </c>
      <c r="CB79" s="89" t="str">
        <f t="shared" ref="CB79" si="145">IF(CB78&lt;=0,"PAID OFF","")</f>
        <v>PAID OFF</v>
      </c>
      <c r="CC79" s="89" t="str">
        <f t="shared" ref="CC79" si="146">IF(CC78&lt;=0,"PAID OFF","")</f>
        <v>PAID OFF</v>
      </c>
      <c r="CD79" s="89" t="str">
        <f t="shared" ref="CD79" si="147">IF(CD78&lt;=0,"PAID OFF","")</f>
        <v>PAID OFF</v>
      </c>
      <c r="CE79" s="89" t="str">
        <f t="shared" ref="CE79" si="148">IF(CE78&lt;=0,"PAID OFF","")</f>
        <v>PAID OFF</v>
      </c>
      <c r="CF79" s="89" t="str">
        <f t="shared" ref="CF79" si="149">IF(CF78&lt;=0,"PAID OFF","")</f>
        <v>PAID OFF</v>
      </c>
      <c r="CG79" s="89" t="str">
        <f t="shared" ref="CG79" si="150">IF(CG78&lt;=0,"PAID OFF","")</f>
        <v>PAID OFF</v>
      </c>
      <c r="CH79" s="89" t="str">
        <f t="shared" ref="CH79" si="151">IF(CH78&lt;=0,"PAID OFF","")</f>
        <v>PAID OFF</v>
      </c>
      <c r="CI79" s="89" t="str">
        <f t="shared" ref="CI79" si="152">IF(CI78&lt;=0,"PAID OFF","")</f>
        <v>PAID OFF</v>
      </c>
      <c r="CJ79" s="89" t="str">
        <f t="shared" ref="CJ79" si="153">IF(CJ78&lt;=0,"PAID OFF","")</f>
        <v>PAID OFF</v>
      </c>
      <c r="CK79" s="89" t="str">
        <f t="shared" ref="CK79" si="154">IF(CK78&lt;=0,"PAID OFF","")</f>
        <v>PAID OFF</v>
      </c>
      <c r="CL79" s="89" t="str">
        <f t="shared" ref="CL79" si="155">IF(CL78&lt;=0,"PAID OFF","")</f>
        <v>PAID OFF</v>
      </c>
      <c r="CM79" s="89" t="str">
        <f t="shared" ref="CM79" si="156">IF(CM78&lt;=0,"PAID OFF","")</f>
        <v>PAID OFF</v>
      </c>
      <c r="CN79" s="89" t="str">
        <f t="shared" ref="CN79" si="157">IF(CN78&lt;=0,"PAID OFF","")</f>
        <v>PAID OFF</v>
      </c>
      <c r="CO79" s="89" t="str">
        <f t="shared" ref="CO79" si="158">IF(CO78&lt;=0,"PAID OFF","")</f>
        <v>PAID OFF</v>
      </c>
      <c r="CP79" s="89" t="str">
        <f t="shared" ref="CP79" si="159">IF(CP78&lt;=0,"PAID OFF","")</f>
        <v>PAID OFF</v>
      </c>
      <c r="CQ79" s="89" t="str">
        <f t="shared" ref="CQ79" si="160">IF(CQ78&lt;=0,"PAID OFF","")</f>
        <v>PAID OFF</v>
      </c>
      <c r="CR79" s="89" t="str">
        <f t="shared" ref="CR79" si="161">IF(CR78&lt;=0,"PAID OFF","")</f>
        <v>PAID OFF</v>
      </c>
      <c r="CS79" s="89" t="str">
        <f t="shared" ref="CS79" si="162">IF(CS78&lt;=0,"PAID OFF","")</f>
        <v>PAID OFF</v>
      </c>
      <c r="CT79" s="89" t="str">
        <f t="shared" ref="CT79" si="163">IF(CT78&lt;=0,"PAID OFF","")</f>
        <v>PAID OFF</v>
      </c>
      <c r="CU79" s="89" t="str">
        <f t="shared" ref="CU79" si="164">IF(CU78&lt;=0,"PAID OFF","")</f>
        <v>PAID OFF</v>
      </c>
      <c r="CV79" s="89" t="str">
        <f t="shared" ref="CV79" si="165">IF(CV78&lt;=0,"PAID OFF","")</f>
        <v>PAID OFF</v>
      </c>
      <c r="CW79" s="89" t="str">
        <f t="shared" ref="CW79" si="166">IF(CW78&lt;=0,"PAID OFF","")</f>
        <v>PAID OFF</v>
      </c>
      <c r="CX79" s="89" t="str">
        <f t="shared" ref="CX79" si="167">IF(CX78&lt;=0,"PAID OFF","")</f>
        <v>PAID OFF</v>
      </c>
      <c r="CY79" s="89" t="str">
        <f t="shared" ref="CY79" si="168">IF(CY78&lt;=0,"PAID OFF","")</f>
        <v>PAID OFF</v>
      </c>
      <c r="CZ79" s="89" t="str">
        <f t="shared" ref="CZ79" si="169">IF(CZ78&lt;=0,"PAID OFF","")</f>
        <v>PAID OFF</v>
      </c>
      <c r="DA79" s="89" t="str">
        <f t="shared" ref="DA79" si="170">IF(DA78&lt;=0,"PAID OFF","")</f>
        <v>PAID OFF</v>
      </c>
      <c r="DB79" s="89" t="str">
        <f t="shared" ref="DB79" si="171">IF(DB78&lt;=0,"PAID OFF","")</f>
        <v>PAID OFF</v>
      </c>
      <c r="DC79" s="89" t="str">
        <f t="shared" ref="DC79" si="172">IF(DC78&lt;=0,"PAID OFF","")</f>
        <v>PAID OFF</v>
      </c>
      <c r="DD79" s="89" t="str">
        <f t="shared" ref="DD79" si="173">IF(DD78&lt;=0,"PAID OFF","")</f>
        <v>PAID OFF</v>
      </c>
      <c r="DE79" s="89" t="str">
        <f t="shared" ref="DE79" si="174">IF(DE78&lt;=0,"PAID OFF","")</f>
        <v>PAID OFF</v>
      </c>
      <c r="DF79" s="89" t="str">
        <f t="shared" ref="DF79" si="175">IF(DF78&lt;=0,"PAID OFF","")</f>
        <v>PAID OFF</v>
      </c>
      <c r="DG79" s="89" t="str">
        <f t="shared" ref="DG79" si="176">IF(DG78&lt;=0,"PAID OFF","")</f>
        <v>PAID OFF</v>
      </c>
      <c r="DH79" s="89" t="str">
        <f t="shared" ref="DH79" si="177">IF(DH78&lt;=0,"PAID OFF","")</f>
        <v>PAID OFF</v>
      </c>
      <c r="DI79" s="89" t="str">
        <f t="shared" ref="DI79" si="178">IF(DI78&lt;=0,"PAID OFF","")</f>
        <v>PAID OFF</v>
      </c>
      <c r="DJ79" s="89" t="str">
        <f t="shared" ref="DJ79" si="179">IF(DJ78&lt;=0,"PAID OFF","")</f>
        <v>PAID OFF</v>
      </c>
      <c r="DK79" s="89" t="str">
        <f t="shared" ref="DK79" si="180">IF(DK78&lt;=0,"PAID OFF","")</f>
        <v>PAID OFF</v>
      </c>
      <c r="DL79" s="89" t="str">
        <f t="shared" ref="DL79" si="181">IF(DL78&lt;=0,"PAID OFF","")</f>
        <v>PAID OFF</v>
      </c>
      <c r="DM79" s="89" t="str">
        <f t="shared" ref="DM79" si="182">IF(DM78&lt;=0,"PAID OFF","")</f>
        <v>PAID OFF</v>
      </c>
      <c r="DN79" s="89" t="str">
        <f t="shared" ref="DN79" si="183">IF(DN78&lt;=0,"PAID OFF","")</f>
        <v>PAID OFF</v>
      </c>
      <c r="DO79" s="89" t="str">
        <f t="shared" ref="DO79" si="184">IF(DO78&lt;=0,"PAID OFF","")</f>
        <v>PAID OFF</v>
      </c>
      <c r="DP79" s="89" t="str">
        <f t="shared" ref="DP79" si="185">IF(DP78&lt;=0,"PAID OFF","")</f>
        <v>PAID OFF</v>
      </c>
      <c r="DQ79" s="89" t="str">
        <f t="shared" ref="DQ79" si="186">IF(DQ78&lt;=0,"PAID OFF","")</f>
        <v>PAID OFF</v>
      </c>
      <c r="DR79" s="89" t="str">
        <f t="shared" ref="DR79" si="187">IF(DR78&lt;=0,"PAID OFF","")</f>
        <v>PAID OFF</v>
      </c>
      <c r="DS79" s="89" t="str">
        <f t="shared" ref="DS79" si="188">IF(DS78&lt;=0,"PAID OFF","")</f>
        <v>PAID OFF</v>
      </c>
      <c r="DT79" s="89" t="str">
        <f t="shared" ref="DT79" si="189">IF(DT78&lt;=0,"PAID OFF","")</f>
        <v>PAID OFF</v>
      </c>
      <c r="DU79" s="89" t="str">
        <f t="shared" ref="DU79" si="190">IF(DU78&lt;=0,"PAID OFF","")</f>
        <v>PAID OFF</v>
      </c>
      <c r="DV79" s="89" t="str">
        <f t="shared" ref="DV79" si="191">IF(DV78&lt;=0,"PAID OFF","")</f>
        <v>PAID OFF</v>
      </c>
      <c r="DW79" s="89" t="str">
        <f t="shared" ref="DW79" si="192">IF(DW78&lt;=0,"PAID OFF","")</f>
        <v>PAID OFF</v>
      </c>
      <c r="DX79" s="89" t="str">
        <f t="shared" ref="DX79" si="193">IF(DX78&lt;=0,"PAID OFF","")</f>
        <v>PAID OFF</v>
      </c>
      <c r="DY79" s="89" t="str">
        <f t="shared" ref="DY79" si="194">IF(DY78&lt;=0,"PAID OFF","")</f>
        <v>PAID OFF</v>
      </c>
      <c r="DZ79" s="89" t="str">
        <f t="shared" ref="DZ79" si="195">IF(DZ78&lt;=0,"PAID OFF","")</f>
        <v>PAID OFF</v>
      </c>
      <c r="EA79" s="89" t="str">
        <f t="shared" ref="EA79" si="196">IF(EA78&lt;=0,"PAID OFF","")</f>
        <v>PAID OFF</v>
      </c>
      <c r="EB79" s="89" t="str">
        <f t="shared" ref="EB79" si="197">IF(EB78&lt;=0,"PAID OFF","")</f>
        <v>PAID OFF</v>
      </c>
      <c r="EC79" s="89" t="str">
        <f t="shared" ref="EC79" si="198">IF(EC78&lt;=0,"PAID OFF","")</f>
        <v>PAID OFF</v>
      </c>
      <c r="ED79" s="89" t="str">
        <f t="shared" ref="ED79" si="199">IF(ED78&lt;=0,"PAID OFF","")</f>
        <v>PAID OFF</v>
      </c>
      <c r="EE79" s="89" t="str">
        <f t="shared" ref="EE79" si="200">IF(EE78&lt;=0,"PAID OFF","")</f>
        <v>PAID OFF</v>
      </c>
      <c r="EF79" s="89" t="str">
        <f t="shared" ref="EF79" si="201">IF(EF78&lt;=0,"PAID OFF","")</f>
        <v>PAID OFF</v>
      </c>
      <c r="EG79" s="89" t="str">
        <f t="shared" ref="EG79" si="202">IF(EG78&lt;=0,"PAID OFF","")</f>
        <v>PAID OFF</v>
      </c>
    </row>
    <row r="80" spans="1:137" x14ac:dyDescent="0.35">
      <c r="A80" s="67"/>
      <c r="B80" s="67"/>
      <c r="C80" s="67"/>
      <c r="D80" s="67" t="s">
        <v>34</v>
      </c>
      <c r="E80" s="85"/>
      <c r="F80" s="68">
        <f>IF(F79="PAID OFF",1,1)</f>
        <v>1</v>
      </c>
      <c r="G80" s="68">
        <f>IF(G79="PAID OFF","",F80+1)</f>
        <v>2</v>
      </c>
      <c r="H80" s="68">
        <f t="shared" ref="H80" si="203">IF(H79="PAID OFF","",G80+1)</f>
        <v>3</v>
      </c>
      <c r="I80" s="68">
        <f t="shared" ref="I80" si="204">IF(I79="PAID OFF","",H80+1)</f>
        <v>4</v>
      </c>
      <c r="J80" s="68">
        <f t="shared" ref="J80" si="205">IF(J79="PAID OFF","",I80+1)</f>
        <v>5</v>
      </c>
      <c r="K80" s="68">
        <f t="shared" ref="K80" si="206">IF(K79="PAID OFF","",J80+1)</f>
        <v>6</v>
      </c>
      <c r="L80" s="68">
        <f t="shared" ref="L80" si="207">IF(L79="PAID OFF","",K80+1)</f>
        <v>7</v>
      </c>
      <c r="M80" s="68">
        <f t="shared" ref="M80" si="208">IF(M79="PAID OFF","",L80+1)</f>
        <v>8</v>
      </c>
      <c r="N80" s="68">
        <f t="shared" ref="N80" si="209">IF(N79="PAID OFF","",M80+1)</f>
        <v>9</v>
      </c>
      <c r="O80" s="68">
        <f t="shared" ref="O80" si="210">IF(O79="PAID OFF","",N80+1)</f>
        <v>10</v>
      </c>
      <c r="P80" s="68">
        <f t="shared" ref="P80" si="211">IF(P79="PAID OFF","",O80+1)</f>
        <v>11</v>
      </c>
      <c r="Q80" s="68">
        <f t="shared" ref="Q80" si="212">IF(Q79="PAID OFF","",P80+1)</f>
        <v>12</v>
      </c>
      <c r="R80" s="68">
        <f t="shared" ref="R80" si="213">IF(R79="PAID OFF","",Q80+1)</f>
        <v>13</v>
      </c>
      <c r="S80" s="68">
        <f t="shared" ref="S80" si="214">IF(S79="PAID OFF","",R80+1)</f>
        <v>14</v>
      </c>
      <c r="T80" s="68">
        <f t="shared" ref="T80" si="215">IF(T79="PAID OFF","",S80+1)</f>
        <v>15</v>
      </c>
      <c r="U80" s="68">
        <f t="shared" ref="U80" si="216">IF(U79="PAID OFF","",T80+1)</f>
        <v>16</v>
      </c>
      <c r="V80" s="68">
        <f t="shared" ref="V80" si="217">IF(V79="PAID OFF","",U80+1)</f>
        <v>17</v>
      </c>
      <c r="W80" s="68">
        <f t="shared" ref="W80" si="218">IF(W79="PAID OFF","",V80+1)</f>
        <v>18</v>
      </c>
      <c r="X80" s="68">
        <f t="shared" ref="X80" si="219">IF(X79="PAID OFF","",W80+1)</f>
        <v>19</v>
      </c>
      <c r="Y80" s="68">
        <f t="shared" ref="Y80" si="220">IF(Y79="PAID OFF","",X80+1)</f>
        <v>20</v>
      </c>
      <c r="Z80" s="68" t="str">
        <f t="shared" ref="Z80" si="221">IF(Z79="PAID OFF","",Y80+1)</f>
        <v/>
      </c>
      <c r="AA80" s="68" t="str">
        <f t="shared" ref="AA80" si="222">IF(AA79="PAID OFF","",Z80+1)</f>
        <v/>
      </c>
      <c r="AB80" s="68" t="str">
        <f t="shared" ref="AB80" si="223">IF(AB79="PAID OFF","",AA80+1)</f>
        <v/>
      </c>
      <c r="AC80" s="68" t="str">
        <f t="shared" ref="AC80" si="224">IF(AC79="PAID OFF","",AB80+1)</f>
        <v/>
      </c>
      <c r="AD80" s="68" t="str">
        <f t="shared" ref="AD80" si="225">IF(AD79="PAID OFF","",AC80+1)</f>
        <v/>
      </c>
      <c r="AE80" s="68" t="str">
        <f t="shared" ref="AE80" si="226">IF(AE79="PAID OFF","",AD80+1)</f>
        <v/>
      </c>
      <c r="AF80" s="68" t="str">
        <f t="shared" ref="AF80" si="227">IF(AF79="PAID OFF","",AE80+1)</f>
        <v/>
      </c>
      <c r="AG80" s="68" t="str">
        <f t="shared" ref="AG80" si="228">IF(AG79="PAID OFF","",AF80+1)</f>
        <v/>
      </c>
      <c r="AH80" s="68" t="str">
        <f t="shared" ref="AH80" si="229">IF(AH79="PAID OFF","",AG80+1)</f>
        <v/>
      </c>
      <c r="AI80" s="68" t="str">
        <f t="shared" ref="AI80" si="230">IF(AI79="PAID OFF","",AH80+1)</f>
        <v/>
      </c>
      <c r="AJ80" s="68" t="str">
        <f t="shared" ref="AJ80" si="231">IF(AJ79="PAID OFF","",AI80+1)</f>
        <v/>
      </c>
      <c r="AK80" s="68" t="str">
        <f t="shared" ref="AK80" si="232">IF(AK79="PAID OFF","",AJ80+1)</f>
        <v/>
      </c>
      <c r="AL80" s="68" t="str">
        <f t="shared" ref="AL80" si="233">IF(AL79="PAID OFF","",AK80+1)</f>
        <v/>
      </c>
      <c r="AM80" s="68" t="str">
        <f t="shared" ref="AM80" si="234">IF(AM79="PAID OFF","",AL80+1)</f>
        <v/>
      </c>
      <c r="AN80" s="68" t="str">
        <f t="shared" ref="AN80" si="235">IF(AN79="PAID OFF","",AM80+1)</f>
        <v/>
      </c>
      <c r="AO80" s="68" t="str">
        <f t="shared" ref="AO80" si="236">IF(AO79="PAID OFF","",AN80+1)</f>
        <v/>
      </c>
      <c r="AP80" s="68" t="str">
        <f t="shared" ref="AP80" si="237">IF(AP79="PAID OFF","",AO80+1)</f>
        <v/>
      </c>
      <c r="AQ80" s="68" t="str">
        <f t="shared" ref="AQ80" si="238">IF(AQ79="PAID OFF","",AP80+1)</f>
        <v/>
      </c>
      <c r="AR80" s="68" t="str">
        <f t="shared" ref="AR80" si="239">IF(AR79="PAID OFF","",AQ80+1)</f>
        <v/>
      </c>
      <c r="AS80" s="68" t="str">
        <f t="shared" ref="AS80" si="240">IF(AS79="PAID OFF","",AR80+1)</f>
        <v/>
      </c>
      <c r="AT80" s="68" t="str">
        <f t="shared" ref="AT80" si="241">IF(AT79="PAID OFF","",AS80+1)</f>
        <v/>
      </c>
      <c r="AU80" s="68" t="str">
        <f t="shared" ref="AU80" si="242">IF(AU79="PAID OFF","",AT80+1)</f>
        <v/>
      </c>
      <c r="AV80" s="68" t="str">
        <f t="shared" ref="AV80" si="243">IF(AV79="PAID OFF","",AU80+1)</f>
        <v/>
      </c>
      <c r="AW80" s="68" t="str">
        <f t="shared" ref="AW80" si="244">IF(AW79="PAID OFF","",AV80+1)</f>
        <v/>
      </c>
      <c r="AX80" s="68" t="str">
        <f t="shared" ref="AX80" si="245">IF(AX79="PAID OFF","",AW80+1)</f>
        <v/>
      </c>
      <c r="AY80" s="68" t="str">
        <f t="shared" ref="AY80" si="246">IF(AY79="PAID OFF","",AX80+1)</f>
        <v/>
      </c>
      <c r="AZ80" s="68" t="str">
        <f t="shared" ref="AZ80" si="247">IF(AZ79="PAID OFF","",AY80+1)</f>
        <v/>
      </c>
      <c r="BA80" s="68" t="str">
        <f t="shared" ref="BA80" si="248">IF(BA79="PAID OFF","",AZ80+1)</f>
        <v/>
      </c>
      <c r="BB80" s="68" t="str">
        <f t="shared" ref="BB80" si="249">IF(BB79="PAID OFF","",BA80+1)</f>
        <v/>
      </c>
      <c r="BC80" s="68" t="str">
        <f t="shared" ref="BC80" si="250">IF(BC79="PAID OFF","",BB80+1)</f>
        <v/>
      </c>
      <c r="BD80" s="68" t="str">
        <f t="shared" ref="BD80" si="251">IF(BD79="PAID OFF","",BC80+1)</f>
        <v/>
      </c>
      <c r="BE80" s="68" t="str">
        <f t="shared" ref="BE80" si="252">IF(BE79="PAID OFF","",BD80+1)</f>
        <v/>
      </c>
      <c r="BF80" s="68" t="str">
        <f t="shared" ref="BF80" si="253">IF(BF79="PAID OFF","",BE80+1)</f>
        <v/>
      </c>
      <c r="BG80" s="68" t="str">
        <f t="shared" ref="BG80" si="254">IF(BG79="PAID OFF","",BF80+1)</f>
        <v/>
      </c>
      <c r="BH80" s="68" t="str">
        <f t="shared" ref="BH80" si="255">IF(BH79="PAID OFF","",BG80+1)</f>
        <v/>
      </c>
      <c r="BI80" s="68" t="str">
        <f t="shared" ref="BI80" si="256">IF(BI79="PAID OFF","",BH80+1)</f>
        <v/>
      </c>
      <c r="BJ80" s="68" t="str">
        <f t="shared" ref="BJ80" si="257">IF(BJ79="PAID OFF","",BI80+1)</f>
        <v/>
      </c>
      <c r="BK80" s="68" t="str">
        <f t="shared" ref="BK80" si="258">IF(BK79="PAID OFF","",BJ80+1)</f>
        <v/>
      </c>
      <c r="BL80" s="68" t="str">
        <f t="shared" ref="BL80" si="259">IF(BL79="PAID OFF","",BK80+1)</f>
        <v/>
      </c>
      <c r="BM80" s="68" t="str">
        <f t="shared" ref="BM80" si="260">IF(BM79="PAID OFF","",BL80+1)</f>
        <v/>
      </c>
      <c r="BN80" s="68" t="str">
        <f t="shared" ref="BN80" si="261">IF(BN79="PAID OFF","",BM80+1)</f>
        <v/>
      </c>
      <c r="BO80" s="68" t="str">
        <f t="shared" ref="BO80" si="262">IF(BO79="PAID OFF","",BN80+1)</f>
        <v/>
      </c>
      <c r="BP80" s="68" t="str">
        <f t="shared" ref="BP80" si="263">IF(BP79="PAID OFF","",BO80+1)</f>
        <v/>
      </c>
      <c r="BQ80" s="68" t="str">
        <f t="shared" ref="BQ80" si="264">IF(BQ79="PAID OFF","",BP80+1)</f>
        <v/>
      </c>
      <c r="BR80" s="68" t="str">
        <f t="shared" ref="BR80" si="265">IF(BR79="PAID OFF","",BQ80+1)</f>
        <v/>
      </c>
      <c r="BS80" s="68" t="str">
        <f t="shared" ref="BS80" si="266">IF(BS79="PAID OFF","",BR80+1)</f>
        <v/>
      </c>
      <c r="BT80" s="68" t="str">
        <f t="shared" ref="BT80" si="267">IF(BT79="PAID OFF","",BS80+1)</f>
        <v/>
      </c>
      <c r="BU80" s="68" t="str">
        <f t="shared" ref="BU80" si="268">IF(BU79="PAID OFF","",BT80+1)</f>
        <v/>
      </c>
      <c r="BV80" s="68" t="str">
        <f t="shared" ref="BV80" si="269">IF(BV79="PAID OFF","",BU80+1)</f>
        <v/>
      </c>
      <c r="BW80" s="68" t="str">
        <f t="shared" ref="BW80" si="270">IF(BW79="PAID OFF","",BV80+1)</f>
        <v/>
      </c>
      <c r="BX80" s="68" t="str">
        <f t="shared" ref="BX80" si="271">IF(BX79="PAID OFF","",BW80+1)</f>
        <v/>
      </c>
      <c r="BY80" s="68" t="str">
        <f t="shared" ref="BY80" si="272">IF(BY79="PAID OFF","",BX80+1)</f>
        <v/>
      </c>
      <c r="BZ80" s="68" t="str">
        <f t="shared" ref="BZ80" si="273">IF(BZ79="PAID OFF","",BY80+1)</f>
        <v/>
      </c>
      <c r="CA80" s="68" t="str">
        <f t="shared" ref="CA80" si="274">IF(CA79="PAID OFF","",BZ80+1)</f>
        <v/>
      </c>
      <c r="CB80" s="68" t="str">
        <f t="shared" ref="CB80" si="275">IF(CB79="PAID OFF","",CA80+1)</f>
        <v/>
      </c>
      <c r="CC80" s="68" t="str">
        <f t="shared" ref="CC80" si="276">IF(CC79="PAID OFF","",CB80+1)</f>
        <v/>
      </c>
      <c r="CD80" s="68" t="str">
        <f t="shared" ref="CD80" si="277">IF(CD79="PAID OFF","",CC80+1)</f>
        <v/>
      </c>
      <c r="CE80" s="68" t="str">
        <f t="shared" ref="CE80" si="278">IF(CE79="PAID OFF","",CD80+1)</f>
        <v/>
      </c>
      <c r="CF80" s="68" t="str">
        <f t="shared" ref="CF80" si="279">IF(CF79="PAID OFF","",CE80+1)</f>
        <v/>
      </c>
      <c r="CG80" s="68" t="str">
        <f t="shared" ref="CG80" si="280">IF(CG79="PAID OFF","",CF80+1)</f>
        <v/>
      </c>
      <c r="CH80" s="68" t="str">
        <f t="shared" ref="CH80" si="281">IF(CH79="PAID OFF","",CG80+1)</f>
        <v/>
      </c>
      <c r="CI80" s="68" t="str">
        <f t="shared" ref="CI80" si="282">IF(CI79="PAID OFF","",CH80+1)</f>
        <v/>
      </c>
      <c r="CJ80" s="68" t="str">
        <f t="shared" ref="CJ80" si="283">IF(CJ79="PAID OFF","",CI80+1)</f>
        <v/>
      </c>
      <c r="CK80" s="68" t="str">
        <f t="shared" ref="CK80" si="284">IF(CK79="PAID OFF","",CJ80+1)</f>
        <v/>
      </c>
      <c r="CL80" s="68" t="str">
        <f t="shared" ref="CL80" si="285">IF(CL79="PAID OFF","",CK80+1)</f>
        <v/>
      </c>
      <c r="CM80" s="68" t="str">
        <f t="shared" ref="CM80" si="286">IF(CM79="PAID OFF","",CL80+1)</f>
        <v/>
      </c>
      <c r="CN80" s="68" t="str">
        <f t="shared" ref="CN80" si="287">IF(CN79="PAID OFF","",CM80+1)</f>
        <v/>
      </c>
      <c r="CO80" s="68" t="str">
        <f t="shared" ref="CO80" si="288">IF(CO79="PAID OFF","",CN80+1)</f>
        <v/>
      </c>
      <c r="CP80" s="68" t="str">
        <f t="shared" ref="CP80" si="289">IF(CP79="PAID OFF","",CO80+1)</f>
        <v/>
      </c>
      <c r="CQ80" s="68" t="str">
        <f t="shared" ref="CQ80" si="290">IF(CQ79="PAID OFF","",CP80+1)</f>
        <v/>
      </c>
      <c r="CR80" s="68" t="str">
        <f t="shared" ref="CR80" si="291">IF(CR79="PAID OFF","",CQ80+1)</f>
        <v/>
      </c>
      <c r="CS80" s="68" t="str">
        <f t="shared" ref="CS80" si="292">IF(CS79="PAID OFF","",CR80+1)</f>
        <v/>
      </c>
      <c r="CT80" s="68" t="str">
        <f t="shared" ref="CT80" si="293">IF(CT79="PAID OFF","",CS80+1)</f>
        <v/>
      </c>
      <c r="CU80" s="68" t="str">
        <f t="shared" ref="CU80" si="294">IF(CU79="PAID OFF","",CT80+1)</f>
        <v/>
      </c>
      <c r="CV80" s="68" t="str">
        <f t="shared" ref="CV80" si="295">IF(CV79="PAID OFF","",CU80+1)</f>
        <v/>
      </c>
      <c r="CW80" s="68" t="str">
        <f t="shared" ref="CW80" si="296">IF(CW79="PAID OFF","",CV80+1)</f>
        <v/>
      </c>
      <c r="CX80" s="68" t="str">
        <f t="shared" ref="CX80" si="297">IF(CX79="PAID OFF","",CW80+1)</f>
        <v/>
      </c>
      <c r="CY80" s="68" t="str">
        <f t="shared" ref="CY80" si="298">IF(CY79="PAID OFF","",CX80+1)</f>
        <v/>
      </c>
      <c r="CZ80" s="68" t="str">
        <f t="shared" ref="CZ80" si="299">IF(CZ79="PAID OFF","",CY80+1)</f>
        <v/>
      </c>
      <c r="DA80" s="68" t="str">
        <f t="shared" ref="DA80" si="300">IF(DA79="PAID OFF","",CZ80+1)</f>
        <v/>
      </c>
      <c r="DB80" s="68" t="str">
        <f t="shared" ref="DB80" si="301">IF(DB79="PAID OFF","",DA80+1)</f>
        <v/>
      </c>
      <c r="DC80" s="68" t="str">
        <f t="shared" ref="DC80" si="302">IF(DC79="PAID OFF","",DB80+1)</f>
        <v/>
      </c>
      <c r="DD80" s="68" t="str">
        <f t="shared" ref="DD80" si="303">IF(DD79="PAID OFF","",DC80+1)</f>
        <v/>
      </c>
      <c r="DE80" s="68" t="str">
        <f t="shared" ref="DE80" si="304">IF(DE79="PAID OFF","",DD80+1)</f>
        <v/>
      </c>
      <c r="DF80" s="68" t="str">
        <f t="shared" ref="DF80" si="305">IF(DF79="PAID OFF","",DE80+1)</f>
        <v/>
      </c>
      <c r="DG80" s="68" t="str">
        <f t="shared" ref="DG80" si="306">IF(DG79="PAID OFF","",DF80+1)</f>
        <v/>
      </c>
      <c r="DH80" s="68" t="str">
        <f t="shared" ref="DH80" si="307">IF(DH79="PAID OFF","",DG80+1)</f>
        <v/>
      </c>
      <c r="DI80" s="68" t="str">
        <f t="shared" ref="DI80" si="308">IF(DI79="PAID OFF","",DH80+1)</f>
        <v/>
      </c>
      <c r="DJ80" s="68" t="str">
        <f t="shared" ref="DJ80" si="309">IF(DJ79="PAID OFF","",DI80+1)</f>
        <v/>
      </c>
      <c r="DK80" s="68" t="str">
        <f t="shared" ref="DK80" si="310">IF(DK79="PAID OFF","",DJ80+1)</f>
        <v/>
      </c>
      <c r="DL80" s="68" t="str">
        <f t="shared" ref="DL80" si="311">IF(DL79="PAID OFF","",DK80+1)</f>
        <v/>
      </c>
      <c r="DM80" s="68" t="str">
        <f t="shared" ref="DM80" si="312">IF(DM79="PAID OFF","",DL80+1)</f>
        <v/>
      </c>
      <c r="DN80" s="68" t="str">
        <f t="shared" ref="DN80" si="313">IF(DN79="PAID OFF","",DM80+1)</f>
        <v/>
      </c>
      <c r="DO80" s="68" t="str">
        <f t="shared" ref="DO80" si="314">IF(DO79="PAID OFF","",DN80+1)</f>
        <v/>
      </c>
      <c r="DP80" s="68" t="str">
        <f t="shared" ref="DP80" si="315">IF(DP79="PAID OFF","",DO80+1)</f>
        <v/>
      </c>
      <c r="DQ80" s="68" t="str">
        <f t="shared" ref="DQ80" si="316">IF(DQ79="PAID OFF","",DP80+1)</f>
        <v/>
      </c>
      <c r="DR80" s="68" t="str">
        <f t="shared" ref="DR80" si="317">IF(DR79="PAID OFF","",DQ80+1)</f>
        <v/>
      </c>
      <c r="DS80" s="68" t="str">
        <f t="shared" ref="DS80" si="318">IF(DS79="PAID OFF","",DR80+1)</f>
        <v/>
      </c>
      <c r="DT80" s="68" t="str">
        <f t="shared" ref="DT80" si="319">IF(DT79="PAID OFF","",DS80+1)</f>
        <v/>
      </c>
      <c r="DU80" s="68" t="str">
        <f t="shared" ref="DU80" si="320">IF(DU79="PAID OFF","",DT80+1)</f>
        <v/>
      </c>
      <c r="DV80" s="68" t="str">
        <f t="shared" ref="DV80" si="321">IF(DV79="PAID OFF","",DU80+1)</f>
        <v/>
      </c>
      <c r="DW80" s="68" t="str">
        <f t="shared" ref="DW80" si="322">IF(DW79="PAID OFF","",DV80+1)</f>
        <v/>
      </c>
      <c r="DX80" s="68" t="str">
        <f t="shared" ref="DX80" si="323">IF(DX79="PAID OFF","",DW80+1)</f>
        <v/>
      </c>
      <c r="DY80" s="68" t="str">
        <f t="shared" ref="DY80" si="324">IF(DY79="PAID OFF","",DX80+1)</f>
        <v/>
      </c>
      <c r="DZ80" s="68" t="str">
        <f t="shared" ref="DZ80" si="325">IF(DZ79="PAID OFF","",DY80+1)</f>
        <v/>
      </c>
      <c r="EA80" s="68" t="str">
        <f t="shared" ref="EA80" si="326">IF(EA79="PAID OFF","",DZ80+1)</f>
        <v/>
      </c>
      <c r="EB80" s="68" t="str">
        <f t="shared" ref="EB80" si="327">IF(EB79="PAID OFF","",EA80+1)</f>
        <v/>
      </c>
      <c r="EC80" s="68" t="str">
        <f t="shared" ref="EC80" si="328">IF(EC79="PAID OFF","",EB80+1)</f>
        <v/>
      </c>
      <c r="ED80" s="68" t="str">
        <f t="shared" ref="ED80" si="329">IF(ED79="PAID OFF","",EC80+1)</f>
        <v/>
      </c>
      <c r="EE80" s="68" t="str">
        <f t="shared" ref="EE80" si="330">IF(EE79="PAID OFF","",ED80+1)</f>
        <v/>
      </c>
      <c r="EF80" s="68" t="str">
        <f t="shared" ref="EF80" si="331">IF(EF79="PAID OFF","",EE80+1)</f>
        <v/>
      </c>
      <c r="EG80" s="68" t="str">
        <f t="shared" ref="EG80" si="332">IF(EG79="PAID OFF","",EF80+1)</f>
        <v/>
      </c>
    </row>
    <row r="81" spans="1:137" x14ac:dyDescent="0.35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  <c r="CY81" s="67"/>
      <c r="CZ81" s="67"/>
      <c r="DA81" s="67"/>
      <c r="DB81" s="67"/>
      <c r="DC81" s="67"/>
      <c r="DD81" s="67"/>
      <c r="DE81" s="67"/>
      <c r="DF81" s="67"/>
      <c r="DG81" s="67"/>
      <c r="DH81" s="67"/>
      <c r="DI81" s="67"/>
      <c r="DJ81" s="67"/>
      <c r="DK81" s="67"/>
      <c r="DL81" s="67"/>
      <c r="DM81" s="67"/>
      <c r="DN81" s="67"/>
      <c r="DO81" s="67"/>
      <c r="DP81" s="67"/>
      <c r="DQ81" s="67"/>
      <c r="DR81" s="67"/>
      <c r="DS81" s="67"/>
      <c r="DT81" s="67"/>
      <c r="DU81" s="67"/>
      <c r="DV81" s="67"/>
      <c r="DW81" s="67"/>
      <c r="DX81" s="67"/>
      <c r="DY81" s="67"/>
      <c r="DZ81" s="67"/>
      <c r="EA81" s="67"/>
      <c r="EB81" s="67"/>
      <c r="EC81" s="67"/>
      <c r="ED81" s="67"/>
      <c r="EE81" s="67"/>
      <c r="EF81" s="67"/>
      <c r="EG81" s="67"/>
    </row>
    <row r="82" spans="1:137" x14ac:dyDescent="0.35">
      <c r="A82" s="67"/>
      <c r="B82" s="67"/>
      <c r="C82" s="67"/>
      <c r="D82" s="86" t="str">
        <f>A71</f>
        <v>Car</v>
      </c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  <c r="CT82" s="67"/>
      <c r="CU82" s="67"/>
      <c r="CV82" s="67"/>
      <c r="CW82" s="67"/>
      <c r="CX82" s="67"/>
      <c r="CY82" s="67"/>
      <c r="CZ82" s="67"/>
      <c r="DA82" s="67"/>
      <c r="DB82" s="67"/>
      <c r="DC82" s="67"/>
      <c r="DD82" s="67"/>
      <c r="DE82" s="67"/>
      <c r="DF82" s="67"/>
      <c r="DG82" s="67"/>
      <c r="DH82" s="67"/>
      <c r="DI82" s="67"/>
      <c r="DJ82" s="67"/>
      <c r="DK82" s="67"/>
      <c r="DL82" s="67"/>
      <c r="DM82" s="67"/>
      <c r="DN82" s="67"/>
      <c r="DO82" s="67"/>
      <c r="DP82" s="67"/>
      <c r="DQ82" s="67"/>
      <c r="DR82" s="67"/>
      <c r="DS82" s="67"/>
      <c r="DT82" s="67"/>
      <c r="DU82" s="67"/>
      <c r="DV82" s="67"/>
      <c r="DW82" s="67"/>
      <c r="DX82" s="67"/>
      <c r="DY82" s="67"/>
      <c r="DZ82" s="67"/>
      <c r="EA82" s="67"/>
      <c r="EB82" s="67"/>
      <c r="EC82" s="67"/>
      <c r="ED82" s="67"/>
      <c r="EE82" s="67"/>
      <c r="EF82" s="67"/>
      <c r="EG82" s="67"/>
    </row>
    <row r="83" spans="1:137" x14ac:dyDescent="0.35">
      <c r="A83" s="67"/>
      <c r="B83" s="67"/>
      <c r="C83" s="67"/>
      <c r="D83" s="67" t="s">
        <v>66</v>
      </c>
      <c r="E83" s="85">
        <f>E13</f>
        <v>6000</v>
      </c>
      <c r="F83" s="85">
        <f t="shared" ref="F83:AK83" si="333">E86</f>
        <v>5840</v>
      </c>
      <c r="G83" s="85">
        <f t="shared" si="333"/>
        <v>5678.9333333333334</v>
      </c>
      <c r="H83" s="85">
        <f t="shared" si="333"/>
        <v>5516.7928888888891</v>
      </c>
      <c r="I83" s="85">
        <f t="shared" si="333"/>
        <v>5353.5715081481485</v>
      </c>
      <c r="J83" s="85">
        <f t="shared" si="333"/>
        <v>5189.2619848691365</v>
      </c>
      <c r="K83" s="85">
        <f t="shared" si="333"/>
        <v>5023.8570647682645</v>
      </c>
      <c r="L83" s="85">
        <f t="shared" si="333"/>
        <v>4857.3494452000532</v>
      </c>
      <c r="M83" s="85">
        <f t="shared" si="333"/>
        <v>4689.7317748347205</v>
      </c>
      <c r="N83" s="85">
        <f t="shared" si="333"/>
        <v>4520.9966533336183</v>
      </c>
      <c r="O83" s="85">
        <f t="shared" si="333"/>
        <v>4351.1366310225094</v>
      </c>
      <c r="P83" s="85">
        <f t="shared" si="333"/>
        <v>4180.1442085626595</v>
      </c>
      <c r="Q83" s="85">
        <f t="shared" si="333"/>
        <v>4008.0118366197439</v>
      </c>
      <c r="R83" s="85">
        <f t="shared" si="333"/>
        <v>3834.7319155305422</v>
      </c>
      <c r="S83" s="85">
        <f t="shared" si="333"/>
        <v>3660.2967949674126</v>
      </c>
      <c r="T83" s="85">
        <f t="shared" si="333"/>
        <v>3484.6987736005285</v>
      </c>
      <c r="U83" s="85">
        <f t="shared" si="333"/>
        <v>3307.9300987578654</v>
      </c>
      <c r="V83" s="85">
        <f t="shared" si="333"/>
        <v>3129.9829660829178</v>
      </c>
      <c r="W83" s="85">
        <f t="shared" si="333"/>
        <v>2950.849519190137</v>
      </c>
      <c r="X83" s="85">
        <f t="shared" si="333"/>
        <v>2770.5218493180714</v>
      </c>
      <c r="Y83" s="85">
        <f t="shared" si="333"/>
        <v>2588.991994980192</v>
      </c>
      <c r="Z83" s="85">
        <f t="shared" si="333"/>
        <v>2406.2519416133932</v>
      </c>
      <c r="AA83" s="85">
        <f t="shared" si="333"/>
        <v>2222.2936212241493</v>
      </c>
      <c r="AB83" s="85">
        <f t="shared" si="333"/>
        <v>2037.1089120323104</v>
      </c>
      <c r="AC83" s="85">
        <f t="shared" si="333"/>
        <v>1850.6896381125257</v>
      </c>
      <c r="AD83" s="85">
        <f t="shared" si="333"/>
        <v>1663.0275690332758</v>
      </c>
      <c r="AE83" s="85">
        <f t="shared" si="333"/>
        <v>1474.1144194934975</v>
      </c>
      <c r="AF83" s="85">
        <f t="shared" si="333"/>
        <v>1283.9418489567875</v>
      </c>
      <c r="AG83" s="85">
        <f t="shared" si="333"/>
        <v>1092.501461283166</v>
      </c>
      <c r="AH83" s="85">
        <f t="shared" si="333"/>
        <v>899.78480435838719</v>
      </c>
      <c r="AI83" s="85">
        <f t="shared" si="333"/>
        <v>705.78336972077648</v>
      </c>
      <c r="AJ83" s="85">
        <f t="shared" si="333"/>
        <v>510.48859218558164</v>
      </c>
      <c r="AK83" s="85">
        <f t="shared" si="333"/>
        <v>313.89184946681883</v>
      </c>
      <c r="AL83" s="85">
        <f t="shared" ref="AL83:BQ83" si="334">AK86</f>
        <v>115.9844617965976</v>
      </c>
      <c r="AM83" s="85">
        <f t="shared" si="334"/>
        <v>-83.242308458091756</v>
      </c>
      <c r="AN83" s="85">
        <f t="shared" si="334"/>
        <v>-283.79725718114571</v>
      </c>
      <c r="AO83" s="85">
        <f t="shared" si="334"/>
        <v>-485.68923889568669</v>
      </c>
      <c r="AP83" s="85">
        <f t="shared" si="334"/>
        <v>-688.92716715499125</v>
      </c>
      <c r="AQ83" s="85">
        <f t="shared" si="334"/>
        <v>-893.5200149360245</v>
      </c>
      <c r="AR83" s="85">
        <f t="shared" si="334"/>
        <v>-1099.4768150355981</v>
      </c>
      <c r="AS83" s="85">
        <f t="shared" si="334"/>
        <v>-1306.8066604691687</v>
      </c>
      <c r="AT83" s="85">
        <f t="shared" si="334"/>
        <v>-1515.5187048722964</v>
      </c>
      <c r="AU83" s="85">
        <f t="shared" si="334"/>
        <v>-1725.6221629047784</v>
      </c>
      <c r="AV83" s="85">
        <f t="shared" si="334"/>
        <v>-1937.126310657477</v>
      </c>
      <c r="AW83" s="85">
        <f t="shared" si="334"/>
        <v>-2150.0404860618601</v>
      </c>
      <c r="AX83" s="85">
        <f t="shared" si="334"/>
        <v>-2364.3740893022723</v>
      </c>
      <c r="AY83" s="85">
        <f t="shared" si="334"/>
        <v>-2580.1365832309543</v>
      </c>
      <c r="AZ83" s="85">
        <f t="shared" si="334"/>
        <v>-2797.3374937858275</v>
      </c>
      <c r="BA83" s="85">
        <f t="shared" si="334"/>
        <v>-3015.9864104110666</v>
      </c>
      <c r="BB83" s="85">
        <f t="shared" si="334"/>
        <v>-3236.0929864804739</v>
      </c>
      <c r="BC83" s="85">
        <f t="shared" si="334"/>
        <v>-3457.6669397236769</v>
      </c>
      <c r="BD83" s="85">
        <f t="shared" si="334"/>
        <v>-3680.7180526551683</v>
      </c>
      <c r="BE83" s="85">
        <f t="shared" si="334"/>
        <v>-3905.256173006203</v>
      </c>
      <c r="BF83" s="85">
        <f t="shared" si="334"/>
        <v>-4131.2912141595771</v>
      </c>
      <c r="BG83" s="85">
        <f t="shared" si="334"/>
        <v>-4358.8331555873074</v>
      </c>
      <c r="BH83" s="85">
        <f t="shared" si="334"/>
        <v>-4587.8920432912228</v>
      </c>
      <c r="BI83" s="85">
        <f t="shared" si="334"/>
        <v>-4818.4779902464979</v>
      </c>
      <c r="BJ83" s="85">
        <f t="shared" si="334"/>
        <v>-5050.6011768481412</v>
      </c>
      <c r="BK83" s="85">
        <f t="shared" si="334"/>
        <v>-5284.2718513604623</v>
      </c>
      <c r="BL83" s="85">
        <f t="shared" si="334"/>
        <v>-5519.5003303695321</v>
      </c>
      <c r="BM83" s="85">
        <f t="shared" si="334"/>
        <v>-5756.2969992386625</v>
      </c>
      <c r="BN83" s="85">
        <f t="shared" si="334"/>
        <v>-5994.6723125669205</v>
      </c>
      <c r="BO83" s="85">
        <f t="shared" si="334"/>
        <v>-6234.6367946506998</v>
      </c>
      <c r="BP83" s="85">
        <f t="shared" si="334"/>
        <v>-6476.2010399483715</v>
      </c>
      <c r="BQ83" s="85">
        <f t="shared" si="334"/>
        <v>-6719.3757135480273</v>
      </c>
      <c r="BR83" s="85">
        <f t="shared" ref="BR83:CW83" si="335">BQ86</f>
        <v>-6964.1715516383474</v>
      </c>
      <c r="BS83" s="85">
        <f t="shared" si="335"/>
        <v>-7210.5993619826031</v>
      </c>
      <c r="BT83" s="85">
        <f t="shared" si="335"/>
        <v>-7458.6700243958203</v>
      </c>
      <c r="BU83" s="85">
        <f t="shared" si="335"/>
        <v>-7708.3944912251254</v>
      </c>
      <c r="BV83" s="85">
        <f t="shared" si="335"/>
        <v>-7959.783787833293</v>
      </c>
      <c r="BW83" s="85">
        <f t="shared" si="335"/>
        <v>-8212.8490130855153</v>
      </c>
      <c r="BX83" s="85">
        <f t="shared" si="335"/>
        <v>-8467.6013398394189</v>
      </c>
      <c r="BY83" s="85">
        <f t="shared" si="335"/>
        <v>-8724.0520154383485</v>
      </c>
      <c r="BZ83" s="85">
        <f t="shared" si="335"/>
        <v>-8982.212362207938</v>
      </c>
      <c r="CA83" s="85">
        <f t="shared" si="335"/>
        <v>-9242.0937779559918</v>
      </c>
      <c r="CB83" s="85">
        <f t="shared" si="335"/>
        <v>-9503.7077364756988</v>
      </c>
      <c r="CC83" s="85">
        <f t="shared" si="335"/>
        <v>-9767.0657880522031</v>
      </c>
      <c r="CD83" s="85">
        <f t="shared" si="335"/>
        <v>-10032.179559972552</v>
      </c>
      <c r="CE83" s="85">
        <f t="shared" si="335"/>
        <v>-10299.060757039035</v>
      </c>
      <c r="CF83" s="85">
        <f t="shared" si="335"/>
        <v>-10567.721162085962</v>
      </c>
      <c r="CG83" s="85">
        <f t="shared" si="335"/>
        <v>-10838.172636499869</v>
      </c>
      <c r="CH83" s="85">
        <f t="shared" si="335"/>
        <v>-11110.427120743201</v>
      </c>
      <c r="CI83" s="85">
        <f t="shared" si="335"/>
        <v>-11384.496634881489</v>
      </c>
      <c r="CJ83" s="85">
        <f t="shared" si="335"/>
        <v>-11660.393279114032</v>
      </c>
      <c r="CK83" s="85">
        <f t="shared" si="335"/>
        <v>-11938.129234308126</v>
      </c>
      <c r="CL83" s="85">
        <f t="shared" si="335"/>
        <v>-12217.716762536847</v>
      </c>
      <c r="CM83" s="85">
        <f t="shared" si="335"/>
        <v>-12499.168207620427</v>
      </c>
      <c r="CN83" s="85">
        <f t="shared" si="335"/>
        <v>-12782.49599567123</v>
      </c>
      <c r="CO83" s="85">
        <f t="shared" si="335"/>
        <v>-13067.712635642372</v>
      </c>
      <c r="CP83" s="85">
        <f t="shared" si="335"/>
        <v>-13354.830719879988</v>
      </c>
      <c r="CQ83" s="85">
        <f t="shared" si="335"/>
        <v>-13643.862924679188</v>
      </c>
      <c r="CR83" s="85">
        <f t="shared" si="335"/>
        <v>-13934.822010843716</v>
      </c>
      <c r="CS83" s="85">
        <f t="shared" si="335"/>
        <v>-14227.720824249342</v>
      </c>
      <c r="CT83" s="85">
        <f t="shared" si="335"/>
        <v>-14522.572296411005</v>
      </c>
      <c r="CU83" s="85">
        <f t="shared" si="335"/>
        <v>-14819.389445053745</v>
      </c>
      <c r="CV83" s="85">
        <f t="shared" si="335"/>
        <v>-15118.185374687437</v>
      </c>
      <c r="CW83" s="85">
        <f t="shared" si="335"/>
        <v>-15418.973277185352</v>
      </c>
      <c r="CX83" s="85">
        <f t="shared" ref="CX83:EG83" si="336">CW86</f>
        <v>-15721.766432366589</v>
      </c>
      <c r="CY83" s="85">
        <f t="shared" si="336"/>
        <v>-16026.578208582367</v>
      </c>
      <c r="CZ83" s="85">
        <f t="shared" si="336"/>
        <v>-16333.422063306249</v>
      </c>
      <c r="DA83" s="85">
        <f t="shared" si="336"/>
        <v>-16642.31154372829</v>
      </c>
      <c r="DB83" s="85">
        <f t="shared" si="336"/>
        <v>-16953.260287353147</v>
      </c>
      <c r="DC83" s="85">
        <f t="shared" si="336"/>
        <v>-17266.282022602169</v>
      </c>
      <c r="DD83" s="85">
        <f t="shared" si="336"/>
        <v>-17581.390569419516</v>
      </c>
      <c r="DE83" s="85">
        <f t="shared" si="336"/>
        <v>-17898.599839882314</v>
      </c>
      <c r="DF83" s="85">
        <f t="shared" si="336"/>
        <v>-18217.923838814862</v>
      </c>
      <c r="DG83" s="85">
        <f t="shared" si="336"/>
        <v>-18539.376664406962</v>
      </c>
      <c r="DH83" s="85">
        <f t="shared" si="336"/>
        <v>-18862.972508836341</v>
      </c>
      <c r="DI83" s="85">
        <f t="shared" si="336"/>
        <v>-19188.725658895251</v>
      </c>
      <c r="DJ83" s="85">
        <f t="shared" si="336"/>
        <v>-19516.65049662122</v>
      </c>
      <c r="DK83" s="85">
        <f t="shared" si="336"/>
        <v>-19846.761499932029</v>
      </c>
      <c r="DL83" s="85">
        <f t="shared" si="336"/>
        <v>-20179.073243264909</v>
      </c>
      <c r="DM83" s="85">
        <f t="shared" si="336"/>
        <v>-20513.600398220009</v>
      </c>
      <c r="DN83" s="85">
        <f t="shared" si="336"/>
        <v>-20850.357734208141</v>
      </c>
      <c r="DO83" s="85">
        <f t="shared" si="336"/>
        <v>-21189.360119102861</v>
      </c>
      <c r="DP83" s="85">
        <f t="shared" si="336"/>
        <v>-21530.622519896879</v>
      </c>
      <c r="DQ83" s="85">
        <f t="shared" si="336"/>
        <v>-21874.160003362857</v>
      </c>
      <c r="DR83" s="85">
        <f t="shared" si="336"/>
        <v>-22219.987736718609</v>
      </c>
      <c r="DS83" s="85">
        <f t="shared" si="336"/>
        <v>-22568.120988296734</v>
      </c>
      <c r="DT83" s="85">
        <f t="shared" si="336"/>
        <v>-22918.575128218712</v>
      </c>
      <c r="DU83" s="85">
        <f t="shared" si="336"/>
        <v>-23271.365629073505</v>
      </c>
      <c r="DV83" s="85">
        <f t="shared" si="336"/>
        <v>-23626.508066600662</v>
      </c>
      <c r="DW83" s="85">
        <f t="shared" si="336"/>
        <v>-23984.018120377998</v>
      </c>
      <c r="DX83" s="85">
        <f t="shared" si="336"/>
        <v>-24343.911574513852</v>
      </c>
      <c r="DY83" s="85">
        <f t="shared" si="336"/>
        <v>-24706.204318343945</v>
      </c>
      <c r="DZ83" s="85">
        <f t="shared" si="336"/>
        <v>-25070.912347132904</v>
      </c>
      <c r="EA83" s="85">
        <f t="shared" si="336"/>
        <v>-25438.051762780458</v>
      </c>
      <c r="EB83" s="85">
        <f t="shared" si="336"/>
        <v>-25807.638774532326</v>
      </c>
      <c r="EC83" s="85">
        <f t="shared" si="336"/>
        <v>-26179.689699695875</v>
      </c>
      <c r="ED83" s="85">
        <f t="shared" si="336"/>
        <v>-26554.220964360513</v>
      </c>
      <c r="EE83" s="85">
        <f t="shared" si="336"/>
        <v>-26931.249104122915</v>
      </c>
      <c r="EF83" s="85">
        <f t="shared" si="336"/>
        <v>-27310.790764817069</v>
      </c>
      <c r="EG83" s="85">
        <f t="shared" si="336"/>
        <v>-27692.862703249182</v>
      </c>
    </row>
    <row r="84" spans="1:137" x14ac:dyDescent="0.35">
      <c r="A84" s="67"/>
      <c r="B84" s="67"/>
      <c r="C84" s="67"/>
      <c r="D84" s="67" t="s">
        <v>67</v>
      </c>
      <c r="E84" s="85">
        <f t="shared" ref="E84:AJ84" si="337">E83*($F$13/12)</f>
        <v>40</v>
      </c>
      <c r="F84" s="85">
        <f t="shared" si="337"/>
        <v>38.933333333333337</v>
      </c>
      <c r="G84" s="85">
        <f t="shared" si="337"/>
        <v>37.859555555555559</v>
      </c>
      <c r="H84" s="85">
        <f t="shared" si="337"/>
        <v>36.778619259259266</v>
      </c>
      <c r="I84" s="85">
        <f t="shared" si="337"/>
        <v>35.690476720987661</v>
      </c>
      <c r="J84" s="85">
        <f t="shared" si="337"/>
        <v>34.595079899127576</v>
      </c>
      <c r="K84" s="85">
        <f t="shared" si="337"/>
        <v>33.492380431788433</v>
      </c>
      <c r="L84" s="85">
        <f t="shared" si="337"/>
        <v>32.382329634667023</v>
      </c>
      <c r="M84" s="85">
        <f t="shared" si="337"/>
        <v>31.264878498898138</v>
      </c>
      <c r="N84" s="85">
        <f t="shared" si="337"/>
        <v>30.139977688890792</v>
      </c>
      <c r="O84" s="85">
        <f t="shared" si="337"/>
        <v>29.007577540150063</v>
      </c>
      <c r="P84" s="85">
        <f t="shared" si="337"/>
        <v>27.867628057084399</v>
      </c>
      <c r="Q84" s="85">
        <f t="shared" si="337"/>
        <v>26.720078910798293</v>
      </c>
      <c r="R84" s="85">
        <f t="shared" si="337"/>
        <v>25.564879436870282</v>
      </c>
      <c r="S84" s="85">
        <f t="shared" si="337"/>
        <v>24.401978633116084</v>
      </c>
      <c r="T84" s="85">
        <f t="shared" si="337"/>
        <v>23.231325157336858</v>
      </c>
      <c r="U84" s="85">
        <f t="shared" si="337"/>
        <v>22.052867325052436</v>
      </c>
      <c r="V84" s="85">
        <f t="shared" si="337"/>
        <v>20.866553107219453</v>
      </c>
      <c r="W84" s="85">
        <f t="shared" si="337"/>
        <v>19.672330127934249</v>
      </c>
      <c r="X84" s="85">
        <f t="shared" si="337"/>
        <v>18.470145662120476</v>
      </c>
      <c r="Y84" s="85">
        <f t="shared" si="337"/>
        <v>17.259946633201281</v>
      </c>
      <c r="Z84" s="85">
        <f t="shared" si="337"/>
        <v>16.041679610755956</v>
      </c>
      <c r="AA84" s="85">
        <f t="shared" si="337"/>
        <v>14.815290808160997</v>
      </c>
      <c r="AB84" s="85">
        <f t="shared" si="337"/>
        <v>13.580726080215404</v>
      </c>
      <c r="AC84" s="85">
        <f t="shared" si="337"/>
        <v>12.337930920750171</v>
      </c>
      <c r="AD84" s="85">
        <f t="shared" si="337"/>
        <v>11.086850460221839</v>
      </c>
      <c r="AE84" s="85">
        <f t="shared" si="337"/>
        <v>9.8274294632899846</v>
      </c>
      <c r="AF84" s="85">
        <f t="shared" si="337"/>
        <v>8.5596123263785842</v>
      </c>
      <c r="AG84" s="85">
        <f t="shared" si="337"/>
        <v>7.283343075221107</v>
      </c>
      <c r="AH84" s="85">
        <f t="shared" si="337"/>
        <v>5.9985653623892485</v>
      </c>
      <c r="AI84" s="85">
        <f t="shared" si="337"/>
        <v>4.7052224648051766</v>
      </c>
      <c r="AJ84" s="85">
        <f t="shared" si="337"/>
        <v>3.4032572812372113</v>
      </c>
      <c r="AK84" s="85">
        <f t="shared" ref="AK84:BP84" si="338">AK83*($F$13/12)</f>
        <v>2.0926123297787922</v>
      </c>
      <c r="AL84" s="85">
        <f t="shared" si="338"/>
        <v>0.7732297453106507</v>
      </c>
      <c r="AM84" s="85">
        <f t="shared" si="338"/>
        <v>-0.55494872305394505</v>
      </c>
      <c r="AN84" s="85">
        <f t="shared" si="338"/>
        <v>-1.8919817145409714</v>
      </c>
      <c r="AO84" s="85">
        <f t="shared" si="338"/>
        <v>-3.2379282593045779</v>
      </c>
      <c r="AP84" s="85">
        <f t="shared" si="338"/>
        <v>-4.5928477810332753</v>
      </c>
      <c r="AQ84" s="85">
        <f t="shared" si="338"/>
        <v>-5.9568000995734973</v>
      </c>
      <c r="AR84" s="85">
        <f t="shared" si="338"/>
        <v>-7.3298454335706547</v>
      </c>
      <c r="AS84" s="85">
        <f t="shared" si="338"/>
        <v>-8.7120444031277913</v>
      </c>
      <c r="AT84" s="85">
        <f t="shared" si="338"/>
        <v>-10.103458032481976</v>
      </c>
      <c r="AU84" s="85">
        <f t="shared" si="338"/>
        <v>-11.504147752698524</v>
      </c>
      <c r="AV84" s="85">
        <f t="shared" si="338"/>
        <v>-12.914175404383181</v>
      </c>
      <c r="AW84" s="85">
        <f t="shared" si="338"/>
        <v>-14.333603240412401</v>
      </c>
      <c r="AX84" s="85">
        <f t="shared" si="338"/>
        <v>-15.762493928681817</v>
      </c>
      <c r="AY84" s="85">
        <f t="shared" si="338"/>
        <v>-17.20091055487303</v>
      </c>
      <c r="AZ84" s="85">
        <f t="shared" si="338"/>
        <v>-18.648916625238851</v>
      </c>
      <c r="BA84" s="85">
        <f t="shared" si="338"/>
        <v>-20.106576069407112</v>
      </c>
      <c r="BB84" s="85">
        <f t="shared" si="338"/>
        <v>-21.57395324320316</v>
      </c>
      <c r="BC84" s="85">
        <f t="shared" si="338"/>
        <v>-23.051112931491183</v>
      </c>
      <c r="BD84" s="85">
        <f t="shared" si="338"/>
        <v>-24.538120351034458</v>
      </c>
      <c r="BE84" s="85">
        <f t="shared" si="338"/>
        <v>-26.035041153374689</v>
      </c>
      <c r="BF84" s="85">
        <f t="shared" si="338"/>
        <v>-27.541941427730517</v>
      </c>
      <c r="BG84" s="85">
        <f t="shared" si="338"/>
        <v>-29.058887703915385</v>
      </c>
      <c r="BH84" s="85">
        <f t="shared" si="338"/>
        <v>-30.585946955274821</v>
      </c>
      <c r="BI84" s="85">
        <f t="shared" si="338"/>
        <v>-32.123186601643319</v>
      </c>
      <c r="BJ84" s="85">
        <f t="shared" si="338"/>
        <v>-33.670674512320943</v>
      </c>
      <c r="BK84" s="85">
        <f t="shared" si="338"/>
        <v>-35.228479009069751</v>
      </c>
      <c r="BL84" s="85">
        <f t="shared" si="338"/>
        <v>-36.796668869130215</v>
      </c>
      <c r="BM84" s="85">
        <f t="shared" si="338"/>
        <v>-38.375313328257754</v>
      </c>
      <c r="BN84" s="85">
        <f t="shared" si="338"/>
        <v>-39.964482083779473</v>
      </c>
      <c r="BO84" s="85">
        <f t="shared" si="338"/>
        <v>-41.564245297671334</v>
      </c>
      <c r="BP84" s="85">
        <f t="shared" si="338"/>
        <v>-43.174673599655812</v>
      </c>
      <c r="BQ84" s="85">
        <f t="shared" ref="BQ84:CV84" si="339">BQ83*($F$13/12)</f>
        <v>-44.795838090320181</v>
      </c>
      <c r="BR84" s="85">
        <f t="shared" si="339"/>
        <v>-46.427810344255654</v>
      </c>
      <c r="BS84" s="85">
        <f t="shared" si="339"/>
        <v>-48.070662413217356</v>
      </c>
      <c r="BT84" s="85">
        <f t="shared" si="339"/>
        <v>-49.72446682930547</v>
      </c>
      <c r="BU84" s="85">
        <f t="shared" si="339"/>
        <v>-51.389296608167506</v>
      </c>
      <c r="BV84" s="85">
        <f t="shared" si="339"/>
        <v>-53.065225252221957</v>
      </c>
      <c r="BW84" s="85">
        <f t="shared" si="339"/>
        <v>-54.752326753903439</v>
      </c>
      <c r="BX84" s="85">
        <f t="shared" si="339"/>
        <v>-56.450675598929465</v>
      </c>
      <c r="BY84" s="85">
        <f t="shared" si="339"/>
        <v>-58.16034676958899</v>
      </c>
      <c r="BZ84" s="85">
        <f t="shared" si="339"/>
        <v>-59.881415748052923</v>
      </c>
      <c r="CA84" s="85">
        <f t="shared" si="339"/>
        <v>-61.613958519706614</v>
      </c>
      <c r="CB84" s="85">
        <f t="shared" si="339"/>
        <v>-63.358051576504664</v>
      </c>
      <c r="CC84" s="85">
        <f t="shared" si="339"/>
        <v>-65.113771920348029</v>
      </c>
      <c r="CD84" s="85">
        <f t="shared" si="339"/>
        <v>-66.881197066483679</v>
      </c>
      <c r="CE84" s="85">
        <f t="shared" si="339"/>
        <v>-68.660405046926897</v>
      </c>
      <c r="CF84" s="85">
        <f t="shared" si="339"/>
        <v>-70.451474413906411</v>
      </c>
      <c r="CG84" s="85">
        <f t="shared" si="339"/>
        <v>-72.254484243332456</v>
      </c>
      <c r="CH84" s="85">
        <f t="shared" si="339"/>
        <v>-74.069514138288014</v>
      </c>
      <c r="CI84" s="85">
        <f t="shared" si="339"/>
        <v>-75.896644232543267</v>
      </c>
      <c r="CJ84" s="85">
        <f t="shared" si="339"/>
        <v>-77.735955194093549</v>
      </c>
      <c r="CK84" s="85">
        <f t="shared" si="339"/>
        <v>-79.587528228720842</v>
      </c>
      <c r="CL84" s="85">
        <f t="shared" si="339"/>
        <v>-81.451445083578989</v>
      </c>
      <c r="CM84" s="85">
        <f t="shared" si="339"/>
        <v>-83.327788050802852</v>
      </c>
      <c r="CN84" s="85">
        <f t="shared" si="339"/>
        <v>-85.216639971141532</v>
      </c>
      <c r="CO84" s="85">
        <f t="shared" si="339"/>
        <v>-87.118084237615818</v>
      </c>
      <c r="CP84" s="85">
        <f t="shared" si="339"/>
        <v>-89.032204799199931</v>
      </c>
      <c r="CQ84" s="85">
        <f t="shared" si="339"/>
        <v>-90.959086164527932</v>
      </c>
      <c r="CR84" s="85">
        <f t="shared" si="339"/>
        <v>-92.898813405624779</v>
      </c>
      <c r="CS84" s="85">
        <f t="shared" si="339"/>
        <v>-94.851472161662286</v>
      </c>
      <c r="CT84" s="85">
        <f t="shared" si="339"/>
        <v>-96.817148642740037</v>
      </c>
      <c r="CU84" s="85">
        <f t="shared" si="339"/>
        <v>-98.795929633691642</v>
      </c>
      <c r="CV84" s="85">
        <f t="shared" si="339"/>
        <v>-100.78790249791625</v>
      </c>
      <c r="CW84" s="85">
        <f t="shared" ref="CW84:EB84" si="340">CW83*($F$13/12)</f>
        <v>-102.79315518123569</v>
      </c>
      <c r="CX84" s="85">
        <f t="shared" si="340"/>
        <v>-104.81177621577726</v>
      </c>
      <c r="CY84" s="85">
        <f t="shared" si="340"/>
        <v>-106.84385472388244</v>
      </c>
      <c r="CZ84" s="85">
        <f t="shared" si="340"/>
        <v>-108.88948042204167</v>
      </c>
      <c r="DA84" s="85">
        <f t="shared" si="340"/>
        <v>-110.94874362485528</v>
      </c>
      <c r="DB84" s="85">
        <f t="shared" si="340"/>
        <v>-113.02173524902099</v>
      </c>
      <c r="DC84" s="85">
        <f t="shared" si="340"/>
        <v>-115.1085468173478</v>
      </c>
      <c r="DD84" s="85">
        <f t="shared" si="340"/>
        <v>-117.20927046279678</v>
      </c>
      <c r="DE84" s="85">
        <f t="shared" si="340"/>
        <v>-119.32399893254876</v>
      </c>
      <c r="DF84" s="85">
        <f t="shared" si="340"/>
        <v>-121.45282559209909</v>
      </c>
      <c r="DG84" s="85">
        <f t="shared" si="340"/>
        <v>-123.59584442937975</v>
      </c>
      <c r="DH84" s="85">
        <f t="shared" si="340"/>
        <v>-125.75315005890894</v>
      </c>
      <c r="DI84" s="85">
        <f t="shared" si="340"/>
        <v>-127.92483772596835</v>
      </c>
      <c r="DJ84" s="85">
        <f t="shared" si="340"/>
        <v>-130.11100331080814</v>
      </c>
      <c r="DK84" s="85">
        <f t="shared" si="340"/>
        <v>-132.31174333288021</v>
      </c>
      <c r="DL84" s="85">
        <f t="shared" si="340"/>
        <v>-134.52715495509941</v>
      </c>
      <c r="DM84" s="85">
        <f t="shared" si="340"/>
        <v>-136.75733598813341</v>
      </c>
      <c r="DN84" s="85">
        <f t="shared" si="340"/>
        <v>-139.00238489472096</v>
      </c>
      <c r="DO84" s="85">
        <f t="shared" si="340"/>
        <v>-141.26240079401907</v>
      </c>
      <c r="DP84" s="85">
        <f t="shared" si="340"/>
        <v>-143.53748346597919</v>
      </c>
      <c r="DQ84" s="85">
        <f t="shared" si="340"/>
        <v>-145.8277333557524</v>
      </c>
      <c r="DR84" s="85">
        <f t="shared" si="340"/>
        <v>-148.13325157812406</v>
      </c>
      <c r="DS84" s="85">
        <f t="shared" si="340"/>
        <v>-150.45413992197822</v>
      </c>
      <c r="DT84" s="85">
        <f t="shared" si="340"/>
        <v>-152.79050085479142</v>
      </c>
      <c r="DU84" s="85">
        <f t="shared" si="340"/>
        <v>-155.14243752715672</v>
      </c>
      <c r="DV84" s="85">
        <f t="shared" si="340"/>
        <v>-157.51005377733776</v>
      </c>
      <c r="DW84" s="85">
        <f t="shared" si="340"/>
        <v>-159.89345413585332</v>
      </c>
      <c r="DX84" s="85">
        <f t="shared" si="340"/>
        <v>-162.29274383009235</v>
      </c>
      <c r="DY84" s="85">
        <f t="shared" si="340"/>
        <v>-164.70802878895964</v>
      </c>
      <c r="DZ84" s="85">
        <f t="shared" si="340"/>
        <v>-167.13941564755271</v>
      </c>
      <c r="EA84" s="85">
        <f t="shared" si="340"/>
        <v>-169.58701175186974</v>
      </c>
      <c r="EB84" s="85">
        <f t="shared" si="340"/>
        <v>-172.05092516354884</v>
      </c>
      <c r="EC84" s="85">
        <f t="shared" ref="EC84:EG84" si="341">EC83*($F$13/12)</f>
        <v>-174.53126466463917</v>
      </c>
      <c r="ED84" s="85">
        <f t="shared" si="341"/>
        <v>-177.02813976240344</v>
      </c>
      <c r="EE84" s="85">
        <f t="shared" si="341"/>
        <v>-179.54166069415277</v>
      </c>
      <c r="EF84" s="85">
        <f t="shared" si="341"/>
        <v>-182.0719384321138</v>
      </c>
      <c r="EG84" s="85">
        <f t="shared" si="341"/>
        <v>-184.61908468832789</v>
      </c>
    </row>
    <row r="85" spans="1:137" x14ac:dyDescent="0.35">
      <c r="A85" s="67"/>
      <c r="B85" s="67"/>
      <c r="C85" s="67"/>
      <c r="D85" s="67" t="s">
        <v>69</v>
      </c>
      <c r="E85" s="85">
        <f>$G$13</f>
        <v>200</v>
      </c>
      <c r="F85" s="85">
        <f>$G$13</f>
        <v>200</v>
      </c>
      <c r="G85" s="85">
        <f t="shared" ref="G85:BR85" si="342">$G$13</f>
        <v>200</v>
      </c>
      <c r="H85" s="85">
        <f t="shared" si="342"/>
        <v>200</v>
      </c>
      <c r="I85" s="85">
        <f t="shared" si="342"/>
        <v>200</v>
      </c>
      <c r="J85" s="85">
        <f t="shared" si="342"/>
        <v>200</v>
      </c>
      <c r="K85" s="85">
        <f t="shared" si="342"/>
        <v>200</v>
      </c>
      <c r="L85" s="85">
        <f t="shared" si="342"/>
        <v>200</v>
      </c>
      <c r="M85" s="85">
        <f t="shared" si="342"/>
        <v>200</v>
      </c>
      <c r="N85" s="85">
        <f t="shared" si="342"/>
        <v>200</v>
      </c>
      <c r="O85" s="85">
        <f t="shared" si="342"/>
        <v>200</v>
      </c>
      <c r="P85" s="85">
        <f t="shared" si="342"/>
        <v>200</v>
      </c>
      <c r="Q85" s="85">
        <f t="shared" si="342"/>
        <v>200</v>
      </c>
      <c r="R85" s="85">
        <f t="shared" si="342"/>
        <v>200</v>
      </c>
      <c r="S85" s="85">
        <f t="shared" si="342"/>
        <v>200</v>
      </c>
      <c r="T85" s="85">
        <f t="shared" si="342"/>
        <v>200</v>
      </c>
      <c r="U85" s="85">
        <f t="shared" si="342"/>
        <v>200</v>
      </c>
      <c r="V85" s="85">
        <f t="shared" si="342"/>
        <v>200</v>
      </c>
      <c r="W85" s="85">
        <f t="shared" si="342"/>
        <v>200</v>
      </c>
      <c r="X85" s="85">
        <f t="shared" si="342"/>
        <v>200</v>
      </c>
      <c r="Y85" s="85">
        <f t="shared" si="342"/>
        <v>200</v>
      </c>
      <c r="Z85" s="85">
        <f t="shared" si="342"/>
        <v>200</v>
      </c>
      <c r="AA85" s="85">
        <f t="shared" si="342"/>
        <v>200</v>
      </c>
      <c r="AB85" s="85">
        <f t="shared" si="342"/>
        <v>200</v>
      </c>
      <c r="AC85" s="85">
        <f t="shared" si="342"/>
        <v>200</v>
      </c>
      <c r="AD85" s="85">
        <f t="shared" si="342"/>
        <v>200</v>
      </c>
      <c r="AE85" s="85">
        <f t="shared" si="342"/>
        <v>200</v>
      </c>
      <c r="AF85" s="85">
        <f t="shared" si="342"/>
        <v>200</v>
      </c>
      <c r="AG85" s="85">
        <f t="shared" si="342"/>
        <v>200</v>
      </c>
      <c r="AH85" s="85">
        <f t="shared" si="342"/>
        <v>200</v>
      </c>
      <c r="AI85" s="85">
        <f t="shared" si="342"/>
        <v>200</v>
      </c>
      <c r="AJ85" s="85">
        <f t="shared" si="342"/>
        <v>200</v>
      </c>
      <c r="AK85" s="85">
        <f t="shared" si="342"/>
        <v>200</v>
      </c>
      <c r="AL85" s="85">
        <f t="shared" si="342"/>
        <v>200</v>
      </c>
      <c r="AM85" s="85">
        <f t="shared" si="342"/>
        <v>200</v>
      </c>
      <c r="AN85" s="85">
        <f t="shared" si="342"/>
        <v>200</v>
      </c>
      <c r="AO85" s="85">
        <f t="shared" si="342"/>
        <v>200</v>
      </c>
      <c r="AP85" s="85">
        <f t="shared" si="342"/>
        <v>200</v>
      </c>
      <c r="AQ85" s="85">
        <f t="shared" si="342"/>
        <v>200</v>
      </c>
      <c r="AR85" s="85">
        <f t="shared" si="342"/>
        <v>200</v>
      </c>
      <c r="AS85" s="85">
        <f t="shared" si="342"/>
        <v>200</v>
      </c>
      <c r="AT85" s="85">
        <f t="shared" si="342"/>
        <v>200</v>
      </c>
      <c r="AU85" s="85">
        <f t="shared" si="342"/>
        <v>200</v>
      </c>
      <c r="AV85" s="85">
        <f t="shared" si="342"/>
        <v>200</v>
      </c>
      <c r="AW85" s="85">
        <f t="shared" si="342"/>
        <v>200</v>
      </c>
      <c r="AX85" s="85">
        <f t="shared" si="342"/>
        <v>200</v>
      </c>
      <c r="AY85" s="85">
        <f t="shared" si="342"/>
        <v>200</v>
      </c>
      <c r="AZ85" s="85">
        <f t="shared" si="342"/>
        <v>200</v>
      </c>
      <c r="BA85" s="85">
        <f t="shared" si="342"/>
        <v>200</v>
      </c>
      <c r="BB85" s="85">
        <f t="shared" si="342"/>
        <v>200</v>
      </c>
      <c r="BC85" s="85">
        <f t="shared" si="342"/>
        <v>200</v>
      </c>
      <c r="BD85" s="85">
        <f t="shared" si="342"/>
        <v>200</v>
      </c>
      <c r="BE85" s="85">
        <f t="shared" si="342"/>
        <v>200</v>
      </c>
      <c r="BF85" s="85">
        <f t="shared" si="342"/>
        <v>200</v>
      </c>
      <c r="BG85" s="85">
        <f t="shared" si="342"/>
        <v>200</v>
      </c>
      <c r="BH85" s="85">
        <f t="shared" si="342"/>
        <v>200</v>
      </c>
      <c r="BI85" s="85">
        <f t="shared" si="342"/>
        <v>200</v>
      </c>
      <c r="BJ85" s="85">
        <f t="shared" si="342"/>
        <v>200</v>
      </c>
      <c r="BK85" s="85">
        <f t="shared" si="342"/>
        <v>200</v>
      </c>
      <c r="BL85" s="85">
        <f t="shared" si="342"/>
        <v>200</v>
      </c>
      <c r="BM85" s="85">
        <f t="shared" si="342"/>
        <v>200</v>
      </c>
      <c r="BN85" s="85">
        <f t="shared" si="342"/>
        <v>200</v>
      </c>
      <c r="BO85" s="85">
        <f t="shared" si="342"/>
        <v>200</v>
      </c>
      <c r="BP85" s="85">
        <f t="shared" si="342"/>
        <v>200</v>
      </c>
      <c r="BQ85" s="85">
        <f t="shared" si="342"/>
        <v>200</v>
      </c>
      <c r="BR85" s="85">
        <f t="shared" si="342"/>
        <v>200</v>
      </c>
      <c r="BS85" s="85">
        <f t="shared" ref="BS85:ED85" si="343">$G$13</f>
        <v>200</v>
      </c>
      <c r="BT85" s="85">
        <f t="shared" si="343"/>
        <v>200</v>
      </c>
      <c r="BU85" s="85">
        <f t="shared" si="343"/>
        <v>200</v>
      </c>
      <c r="BV85" s="85">
        <f t="shared" si="343"/>
        <v>200</v>
      </c>
      <c r="BW85" s="85">
        <f t="shared" si="343"/>
        <v>200</v>
      </c>
      <c r="BX85" s="85">
        <f t="shared" si="343"/>
        <v>200</v>
      </c>
      <c r="BY85" s="85">
        <f t="shared" si="343"/>
        <v>200</v>
      </c>
      <c r="BZ85" s="85">
        <f t="shared" si="343"/>
        <v>200</v>
      </c>
      <c r="CA85" s="85">
        <f t="shared" si="343"/>
        <v>200</v>
      </c>
      <c r="CB85" s="85">
        <f t="shared" si="343"/>
        <v>200</v>
      </c>
      <c r="CC85" s="85">
        <f t="shared" si="343"/>
        <v>200</v>
      </c>
      <c r="CD85" s="85">
        <f t="shared" si="343"/>
        <v>200</v>
      </c>
      <c r="CE85" s="85">
        <f t="shared" si="343"/>
        <v>200</v>
      </c>
      <c r="CF85" s="85">
        <f t="shared" si="343"/>
        <v>200</v>
      </c>
      <c r="CG85" s="85">
        <f t="shared" si="343"/>
        <v>200</v>
      </c>
      <c r="CH85" s="85">
        <f t="shared" si="343"/>
        <v>200</v>
      </c>
      <c r="CI85" s="85">
        <f t="shared" si="343"/>
        <v>200</v>
      </c>
      <c r="CJ85" s="85">
        <f t="shared" si="343"/>
        <v>200</v>
      </c>
      <c r="CK85" s="85">
        <f t="shared" si="343"/>
        <v>200</v>
      </c>
      <c r="CL85" s="85">
        <f t="shared" si="343"/>
        <v>200</v>
      </c>
      <c r="CM85" s="85">
        <f t="shared" si="343"/>
        <v>200</v>
      </c>
      <c r="CN85" s="85">
        <f t="shared" si="343"/>
        <v>200</v>
      </c>
      <c r="CO85" s="85">
        <f t="shared" si="343"/>
        <v>200</v>
      </c>
      <c r="CP85" s="85">
        <f t="shared" si="343"/>
        <v>200</v>
      </c>
      <c r="CQ85" s="85">
        <f t="shared" si="343"/>
        <v>200</v>
      </c>
      <c r="CR85" s="85">
        <f t="shared" si="343"/>
        <v>200</v>
      </c>
      <c r="CS85" s="85">
        <f t="shared" si="343"/>
        <v>200</v>
      </c>
      <c r="CT85" s="85">
        <f t="shared" si="343"/>
        <v>200</v>
      </c>
      <c r="CU85" s="85">
        <f t="shared" si="343"/>
        <v>200</v>
      </c>
      <c r="CV85" s="85">
        <f t="shared" si="343"/>
        <v>200</v>
      </c>
      <c r="CW85" s="85">
        <f t="shared" si="343"/>
        <v>200</v>
      </c>
      <c r="CX85" s="85">
        <f t="shared" si="343"/>
        <v>200</v>
      </c>
      <c r="CY85" s="85">
        <f t="shared" si="343"/>
        <v>200</v>
      </c>
      <c r="CZ85" s="85">
        <f t="shared" si="343"/>
        <v>200</v>
      </c>
      <c r="DA85" s="85">
        <f t="shared" si="343"/>
        <v>200</v>
      </c>
      <c r="DB85" s="85">
        <f t="shared" si="343"/>
        <v>200</v>
      </c>
      <c r="DC85" s="85">
        <f t="shared" si="343"/>
        <v>200</v>
      </c>
      <c r="DD85" s="85">
        <f t="shared" si="343"/>
        <v>200</v>
      </c>
      <c r="DE85" s="85">
        <f t="shared" si="343"/>
        <v>200</v>
      </c>
      <c r="DF85" s="85">
        <f t="shared" si="343"/>
        <v>200</v>
      </c>
      <c r="DG85" s="85">
        <f t="shared" si="343"/>
        <v>200</v>
      </c>
      <c r="DH85" s="85">
        <f t="shared" si="343"/>
        <v>200</v>
      </c>
      <c r="DI85" s="85">
        <f t="shared" si="343"/>
        <v>200</v>
      </c>
      <c r="DJ85" s="85">
        <f t="shared" si="343"/>
        <v>200</v>
      </c>
      <c r="DK85" s="85">
        <f t="shared" si="343"/>
        <v>200</v>
      </c>
      <c r="DL85" s="85">
        <f t="shared" si="343"/>
        <v>200</v>
      </c>
      <c r="DM85" s="85">
        <f t="shared" si="343"/>
        <v>200</v>
      </c>
      <c r="DN85" s="85">
        <f t="shared" si="343"/>
        <v>200</v>
      </c>
      <c r="DO85" s="85">
        <f t="shared" si="343"/>
        <v>200</v>
      </c>
      <c r="DP85" s="85">
        <f t="shared" si="343"/>
        <v>200</v>
      </c>
      <c r="DQ85" s="85">
        <f t="shared" si="343"/>
        <v>200</v>
      </c>
      <c r="DR85" s="85">
        <f t="shared" si="343"/>
        <v>200</v>
      </c>
      <c r="DS85" s="85">
        <f t="shared" si="343"/>
        <v>200</v>
      </c>
      <c r="DT85" s="85">
        <f t="shared" si="343"/>
        <v>200</v>
      </c>
      <c r="DU85" s="85">
        <f t="shared" si="343"/>
        <v>200</v>
      </c>
      <c r="DV85" s="85">
        <f t="shared" si="343"/>
        <v>200</v>
      </c>
      <c r="DW85" s="85">
        <f t="shared" si="343"/>
        <v>200</v>
      </c>
      <c r="DX85" s="85">
        <f t="shared" si="343"/>
        <v>200</v>
      </c>
      <c r="DY85" s="85">
        <f t="shared" si="343"/>
        <v>200</v>
      </c>
      <c r="DZ85" s="85">
        <f t="shared" si="343"/>
        <v>200</v>
      </c>
      <c r="EA85" s="85">
        <f t="shared" si="343"/>
        <v>200</v>
      </c>
      <c r="EB85" s="85">
        <f t="shared" si="343"/>
        <v>200</v>
      </c>
      <c r="EC85" s="85">
        <f t="shared" si="343"/>
        <v>200</v>
      </c>
      <c r="ED85" s="85">
        <f t="shared" si="343"/>
        <v>200</v>
      </c>
      <c r="EE85" s="85">
        <f t="shared" ref="EE85:EG85" si="344">$G$13</f>
        <v>200</v>
      </c>
      <c r="EF85" s="85">
        <f t="shared" si="344"/>
        <v>200</v>
      </c>
      <c r="EG85" s="85">
        <f t="shared" si="344"/>
        <v>200</v>
      </c>
    </row>
    <row r="86" spans="1:137" x14ac:dyDescent="0.35">
      <c r="A86" s="67"/>
      <c r="B86" s="67"/>
      <c r="C86" s="67"/>
      <c r="D86" s="67" t="s">
        <v>68</v>
      </c>
      <c r="E86" s="85">
        <f t="shared" ref="E86:AJ86" si="345">E83+E84-E85</f>
        <v>5840</v>
      </c>
      <c r="F86" s="85">
        <f t="shared" si="345"/>
        <v>5678.9333333333334</v>
      </c>
      <c r="G86" s="85">
        <f t="shared" si="345"/>
        <v>5516.7928888888891</v>
      </c>
      <c r="H86" s="85">
        <f t="shared" si="345"/>
        <v>5353.5715081481485</v>
      </c>
      <c r="I86" s="85">
        <f t="shared" si="345"/>
        <v>5189.2619848691365</v>
      </c>
      <c r="J86" s="85">
        <f t="shared" si="345"/>
        <v>5023.8570647682645</v>
      </c>
      <c r="K86" s="85">
        <f t="shared" si="345"/>
        <v>4857.3494452000532</v>
      </c>
      <c r="L86" s="85">
        <f t="shared" si="345"/>
        <v>4689.7317748347205</v>
      </c>
      <c r="M86" s="85">
        <f t="shared" si="345"/>
        <v>4520.9966533336183</v>
      </c>
      <c r="N86" s="85">
        <f t="shared" si="345"/>
        <v>4351.1366310225094</v>
      </c>
      <c r="O86" s="85">
        <f t="shared" si="345"/>
        <v>4180.1442085626595</v>
      </c>
      <c r="P86" s="85">
        <f t="shared" si="345"/>
        <v>4008.0118366197439</v>
      </c>
      <c r="Q86" s="85">
        <f t="shared" si="345"/>
        <v>3834.7319155305422</v>
      </c>
      <c r="R86" s="85">
        <f t="shared" si="345"/>
        <v>3660.2967949674126</v>
      </c>
      <c r="S86" s="85">
        <f t="shared" si="345"/>
        <v>3484.6987736005285</v>
      </c>
      <c r="T86" s="85">
        <f t="shared" si="345"/>
        <v>3307.9300987578654</v>
      </c>
      <c r="U86" s="85">
        <f t="shared" si="345"/>
        <v>3129.9829660829178</v>
      </c>
      <c r="V86" s="85">
        <f t="shared" si="345"/>
        <v>2950.849519190137</v>
      </c>
      <c r="W86" s="85">
        <f t="shared" si="345"/>
        <v>2770.5218493180714</v>
      </c>
      <c r="X86" s="85">
        <f t="shared" si="345"/>
        <v>2588.991994980192</v>
      </c>
      <c r="Y86" s="85">
        <f t="shared" si="345"/>
        <v>2406.2519416133932</v>
      </c>
      <c r="Z86" s="85">
        <f t="shared" si="345"/>
        <v>2222.2936212241493</v>
      </c>
      <c r="AA86" s="85">
        <f t="shared" si="345"/>
        <v>2037.1089120323104</v>
      </c>
      <c r="AB86" s="85">
        <f t="shared" si="345"/>
        <v>1850.6896381125257</v>
      </c>
      <c r="AC86" s="85">
        <f t="shared" si="345"/>
        <v>1663.0275690332758</v>
      </c>
      <c r="AD86" s="85">
        <f t="shared" si="345"/>
        <v>1474.1144194934975</v>
      </c>
      <c r="AE86" s="85">
        <f t="shared" si="345"/>
        <v>1283.9418489567875</v>
      </c>
      <c r="AF86" s="85">
        <f t="shared" si="345"/>
        <v>1092.501461283166</v>
      </c>
      <c r="AG86" s="85">
        <f t="shared" si="345"/>
        <v>899.78480435838719</v>
      </c>
      <c r="AH86" s="85">
        <f t="shared" si="345"/>
        <v>705.78336972077648</v>
      </c>
      <c r="AI86" s="85">
        <f t="shared" si="345"/>
        <v>510.48859218558164</v>
      </c>
      <c r="AJ86" s="85">
        <f t="shared" si="345"/>
        <v>313.89184946681883</v>
      </c>
      <c r="AK86" s="85">
        <f t="shared" ref="AK86:BP86" si="346">AK83+AK84-AK85</f>
        <v>115.9844617965976</v>
      </c>
      <c r="AL86" s="85">
        <f t="shared" si="346"/>
        <v>-83.242308458091756</v>
      </c>
      <c r="AM86" s="85">
        <f t="shared" si="346"/>
        <v>-283.79725718114571</v>
      </c>
      <c r="AN86" s="85">
        <f t="shared" si="346"/>
        <v>-485.68923889568669</v>
      </c>
      <c r="AO86" s="85">
        <f t="shared" si="346"/>
        <v>-688.92716715499125</v>
      </c>
      <c r="AP86" s="85">
        <f t="shared" si="346"/>
        <v>-893.5200149360245</v>
      </c>
      <c r="AQ86" s="85">
        <f t="shared" si="346"/>
        <v>-1099.4768150355981</v>
      </c>
      <c r="AR86" s="85">
        <f t="shared" si="346"/>
        <v>-1306.8066604691687</v>
      </c>
      <c r="AS86" s="85">
        <f t="shared" si="346"/>
        <v>-1515.5187048722964</v>
      </c>
      <c r="AT86" s="85">
        <f t="shared" si="346"/>
        <v>-1725.6221629047784</v>
      </c>
      <c r="AU86" s="85">
        <f t="shared" si="346"/>
        <v>-1937.126310657477</v>
      </c>
      <c r="AV86" s="85">
        <f t="shared" si="346"/>
        <v>-2150.0404860618601</v>
      </c>
      <c r="AW86" s="85">
        <f t="shared" si="346"/>
        <v>-2364.3740893022723</v>
      </c>
      <c r="AX86" s="85">
        <f t="shared" si="346"/>
        <v>-2580.1365832309543</v>
      </c>
      <c r="AY86" s="85">
        <f t="shared" si="346"/>
        <v>-2797.3374937858275</v>
      </c>
      <c r="AZ86" s="85">
        <f t="shared" si="346"/>
        <v>-3015.9864104110666</v>
      </c>
      <c r="BA86" s="85">
        <f t="shared" si="346"/>
        <v>-3236.0929864804739</v>
      </c>
      <c r="BB86" s="85">
        <f t="shared" si="346"/>
        <v>-3457.6669397236769</v>
      </c>
      <c r="BC86" s="85">
        <f t="shared" si="346"/>
        <v>-3680.7180526551683</v>
      </c>
      <c r="BD86" s="85">
        <f t="shared" si="346"/>
        <v>-3905.256173006203</v>
      </c>
      <c r="BE86" s="85">
        <f t="shared" si="346"/>
        <v>-4131.2912141595771</v>
      </c>
      <c r="BF86" s="85">
        <f t="shared" si="346"/>
        <v>-4358.8331555873074</v>
      </c>
      <c r="BG86" s="85">
        <f t="shared" si="346"/>
        <v>-4587.8920432912228</v>
      </c>
      <c r="BH86" s="85">
        <f t="shared" si="346"/>
        <v>-4818.4779902464979</v>
      </c>
      <c r="BI86" s="85">
        <f t="shared" si="346"/>
        <v>-5050.6011768481412</v>
      </c>
      <c r="BJ86" s="85">
        <f t="shared" si="346"/>
        <v>-5284.2718513604623</v>
      </c>
      <c r="BK86" s="85">
        <f t="shared" si="346"/>
        <v>-5519.5003303695321</v>
      </c>
      <c r="BL86" s="85">
        <f t="shared" si="346"/>
        <v>-5756.2969992386625</v>
      </c>
      <c r="BM86" s="85">
        <f t="shared" si="346"/>
        <v>-5994.6723125669205</v>
      </c>
      <c r="BN86" s="85">
        <f t="shared" si="346"/>
        <v>-6234.6367946506998</v>
      </c>
      <c r="BO86" s="85">
        <f t="shared" si="346"/>
        <v>-6476.2010399483715</v>
      </c>
      <c r="BP86" s="85">
        <f t="shared" si="346"/>
        <v>-6719.3757135480273</v>
      </c>
      <c r="BQ86" s="85">
        <f t="shared" ref="BQ86:CV86" si="347">BQ83+BQ84-BQ85</f>
        <v>-6964.1715516383474</v>
      </c>
      <c r="BR86" s="85">
        <f t="shared" si="347"/>
        <v>-7210.5993619826031</v>
      </c>
      <c r="BS86" s="85">
        <f t="shared" si="347"/>
        <v>-7458.6700243958203</v>
      </c>
      <c r="BT86" s="85">
        <f t="shared" si="347"/>
        <v>-7708.3944912251254</v>
      </c>
      <c r="BU86" s="85">
        <f t="shared" si="347"/>
        <v>-7959.783787833293</v>
      </c>
      <c r="BV86" s="85">
        <f t="shared" si="347"/>
        <v>-8212.8490130855153</v>
      </c>
      <c r="BW86" s="85">
        <f t="shared" si="347"/>
        <v>-8467.6013398394189</v>
      </c>
      <c r="BX86" s="85">
        <f t="shared" si="347"/>
        <v>-8724.0520154383485</v>
      </c>
      <c r="BY86" s="85">
        <f t="shared" si="347"/>
        <v>-8982.212362207938</v>
      </c>
      <c r="BZ86" s="85">
        <f t="shared" si="347"/>
        <v>-9242.0937779559918</v>
      </c>
      <c r="CA86" s="85">
        <f t="shared" si="347"/>
        <v>-9503.7077364756988</v>
      </c>
      <c r="CB86" s="85">
        <f t="shared" si="347"/>
        <v>-9767.0657880522031</v>
      </c>
      <c r="CC86" s="85">
        <f t="shared" si="347"/>
        <v>-10032.179559972552</v>
      </c>
      <c r="CD86" s="85">
        <f t="shared" si="347"/>
        <v>-10299.060757039035</v>
      </c>
      <c r="CE86" s="85">
        <f t="shared" si="347"/>
        <v>-10567.721162085962</v>
      </c>
      <c r="CF86" s="85">
        <f t="shared" si="347"/>
        <v>-10838.172636499869</v>
      </c>
      <c r="CG86" s="85">
        <f t="shared" si="347"/>
        <v>-11110.427120743201</v>
      </c>
      <c r="CH86" s="85">
        <f t="shared" si="347"/>
        <v>-11384.496634881489</v>
      </c>
      <c r="CI86" s="85">
        <f t="shared" si="347"/>
        <v>-11660.393279114032</v>
      </c>
      <c r="CJ86" s="85">
        <f t="shared" si="347"/>
        <v>-11938.129234308126</v>
      </c>
      <c r="CK86" s="85">
        <f t="shared" si="347"/>
        <v>-12217.716762536847</v>
      </c>
      <c r="CL86" s="85">
        <f t="shared" si="347"/>
        <v>-12499.168207620427</v>
      </c>
      <c r="CM86" s="85">
        <f t="shared" si="347"/>
        <v>-12782.49599567123</v>
      </c>
      <c r="CN86" s="85">
        <f t="shared" si="347"/>
        <v>-13067.712635642372</v>
      </c>
      <c r="CO86" s="85">
        <f t="shared" si="347"/>
        <v>-13354.830719879988</v>
      </c>
      <c r="CP86" s="85">
        <f t="shared" si="347"/>
        <v>-13643.862924679188</v>
      </c>
      <c r="CQ86" s="85">
        <f t="shared" si="347"/>
        <v>-13934.822010843716</v>
      </c>
      <c r="CR86" s="85">
        <f t="shared" si="347"/>
        <v>-14227.720824249342</v>
      </c>
      <c r="CS86" s="85">
        <f t="shared" si="347"/>
        <v>-14522.572296411005</v>
      </c>
      <c r="CT86" s="85">
        <f t="shared" si="347"/>
        <v>-14819.389445053745</v>
      </c>
      <c r="CU86" s="85">
        <f t="shared" si="347"/>
        <v>-15118.185374687437</v>
      </c>
      <c r="CV86" s="85">
        <f t="shared" si="347"/>
        <v>-15418.973277185352</v>
      </c>
      <c r="CW86" s="85">
        <f t="shared" ref="CW86:EB86" si="348">CW83+CW84-CW85</f>
        <v>-15721.766432366589</v>
      </c>
      <c r="CX86" s="85">
        <f t="shared" si="348"/>
        <v>-16026.578208582367</v>
      </c>
      <c r="CY86" s="85">
        <f t="shared" si="348"/>
        <v>-16333.422063306249</v>
      </c>
      <c r="CZ86" s="85">
        <f t="shared" si="348"/>
        <v>-16642.31154372829</v>
      </c>
      <c r="DA86" s="85">
        <f t="shared" si="348"/>
        <v>-16953.260287353147</v>
      </c>
      <c r="DB86" s="85">
        <f t="shared" si="348"/>
        <v>-17266.282022602169</v>
      </c>
      <c r="DC86" s="85">
        <f t="shared" si="348"/>
        <v>-17581.390569419516</v>
      </c>
      <c r="DD86" s="85">
        <f t="shared" si="348"/>
        <v>-17898.599839882314</v>
      </c>
      <c r="DE86" s="85">
        <f t="shared" si="348"/>
        <v>-18217.923838814862</v>
      </c>
      <c r="DF86" s="85">
        <f t="shared" si="348"/>
        <v>-18539.376664406962</v>
      </c>
      <c r="DG86" s="85">
        <f t="shared" si="348"/>
        <v>-18862.972508836341</v>
      </c>
      <c r="DH86" s="85">
        <f t="shared" si="348"/>
        <v>-19188.725658895251</v>
      </c>
      <c r="DI86" s="85">
        <f t="shared" si="348"/>
        <v>-19516.65049662122</v>
      </c>
      <c r="DJ86" s="85">
        <f t="shared" si="348"/>
        <v>-19846.761499932029</v>
      </c>
      <c r="DK86" s="85">
        <f t="shared" si="348"/>
        <v>-20179.073243264909</v>
      </c>
      <c r="DL86" s="85">
        <f t="shared" si="348"/>
        <v>-20513.600398220009</v>
      </c>
      <c r="DM86" s="85">
        <f t="shared" si="348"/>
        <v>-20850.357734208141</v>
      </c>
      <c r="DN86" s="85">
        <f t="shared" si="348"/>
        <v>-21189.360119102861</v>
      </c>
      <c r="DO86" s="85">
        <f t="shared" si="348"/>
        <v>-21530.622519896879</v>
      </c>
      <c r="DP86" s="85">
        <f t="shared" si="348"/>
        <v>-21874.160003362857</v>
      </c>
      <c r="DQ86" s="85">
        <f t="shared" si="348"/>
        <v>-22219.987736718609</v>
      </c>
      <c r="DR86" s="85">
        <f t="shared" si="348"/>
        <v>-22568.120988296734</v>
      </c>
      <c r="DS86" s="85">
        <f t="shared" si="348"/>
        <v>-22918.575128218712</v>
      </c>
      <c r="DT86" s="85">
        <f t="shared" si="348"/>
        <v>-23271.365629073505</v>
      </c>
      <c r="DU86" s="85">
        <f t="shared" si="348"/>
        <v>-23626.508066600662</v>
      </c>
      <c r="DV86" s="85">
        <f t="shared" si="348"/>
        <v>-23984.018120377998</v>
      </c>
      <c r="DW86" s="85">
        <f t="shared" si="348"/>
        <v>-24343.911574513852</v>
      </c>
      <c r="DX86" s="85">
        <f t="shared" si="348"/>
        <v>-24706.204318343945</v>
      </c>
      <c r="DY86" s="85">
        <f t="shared" si="348"/>
        <v>-25070.912347132904</v>
      </c>
      <c r="DZ86" s="85">
        <f t="shared" si="348"/>
        <v>-25438.051762780458</v>
      </c>
      <c r="EA86" s="85">
        <f t="shared" si="348"/>
        <v>-25807.638774532326</v>
      </c>
      <c r="EB86" s="85">
        <f t="shared" si="348"/>
        <v>-26179.689699695875</v>
      </c>
      <c r="EC86" s="85">
        <f t="shared" ref="EC86:EG86" si="349">EC83+EC84-EC85</f>
        <v>-26554.220964360513</v>
      </c>
      <c r="ED86" s="85">
        <f t="shared" si="349"/>
        <v>-26931.249104122915</v>
      </c>
      <c r="EE86" s="85">
        <f t="shared" si="349"/>
        <v>-27310.790764817069</v>
      </c>
      <c r="EF86" s="85">
        <f t="shared" si="349"/>
        <v>-27692.862703249182</v>
      </c>
      <c r="EG86" s="85">
        <f t="shared" si="349"/>
        <v>-28077.481787937511</v>
      </c>
    </row>
    <row r="87" spans="1:137" x14ac:dyDescent="0.35">
      <c r="A87" s="67"/>
      <c r="B87" s="67"/>
      <c r="C87" s="67"/>
      <c r="D87" s="67"/>
      <c r="E87" s="89" t="str">
        <f>IF(E86&lt;=0,"PAID OFF","")</f>
        <v/>
      </c>
      <c r="F87" s="89" t="str">
        <f t="shared" ref="F87" si="350">IF(F86&lt;=0,"PAID OFF","")</f>
        <v/>
      </c>
      <c r="G87" s="89" t="str">
        <f t="shared" ref="G87" si="351">IF(G86&lt;=0,"PAID OFF","")</f>
        <v/>
      </c>
      <c r="H87" s="89" t="str">
        <f t="shared" ref="H87" si="352">IF(H86&lt;=0,"PAID OFF","")</f>
        <v/>
      </c>
      <c r="I87" s="89" t="str">
        <f t="shared" ref="I87" si="353">IF(I86&lt;=0,"PAID OFF","")</f>
        <v/>
      </c>
      <c r="J87" s="89" t="str">
        <f t="shared" ref="J87" si="354">IF(J86&lt;=0,"PAID OFF","")</f>
        <v/>
      </c>
      <c r="K87" s="89" t="str">
        <f t="shared" ref="K87" si="355">IF(K86&lt;=0,"PAID OFF","")</f>
        <v/>
      </c>
      <c r="L87" s="89" t="str">
        <f t="shared" ref="L87" si="356">IF(L86&lt;=0,"PAID OFF","")</f>
        <v/>
      </c>
      <c r="M87" s="89" t="str">
        <f t="shared" ref="M87" si="357">IF(M86&lt;=0,"PAID OFF","")</f>
        <v/>
      </c>
      <c r="N87" s="89" t="str">
        <f t="shared" ref="N87" si="358">IF(N86&lt;=0,"PAID OFF","")</f>
        <v/>
      </c>
      <c r="O87" s="89" t="str">
        <f t="shared" ref="O87" si="359">IF(O86&lt;=0,"PAID OFF","")</f>
        <v/>
      </c>
      <c r="P87" s="89" t="str">
        <f t="shared" ref="P87" si="360">IF(P86&lt;=0,"PAID OFF","")</f>
        <v/>
      </c>
      <c r="Q87" s="89" t="str">
        <f t="shared" ref="Q87" si="361">IF(Q86&lt;=0,"PAID OFF","")</f>
        <v/>
      </c>
      <c r="R87" s="89" t="str">
        <f t="shared" ref="R87" si="362">IF(R86&lt;=0,"PAID OFF","")</f>
        <v/>
      </c>
      <c r="S87" s="89" t="str">
        <f t="shared" ref="S87" si="363">IF(S86&lt;=0,"PAID OFF","")</f>
        <v/>
      </c>
      <c r="T87" s="89" t="str">
        <f t="shared" ref="T87" si="364">IF(T86&lt;=0,"PAID OFF","")</f>
        <v/>
      </c>
      <c r="U87" s="89" t="str">
        <f t="shared" ref="U87" si="365">IF(U86&lt;=0,"PAID OFF","")</f>
        <v/>
      </c>
      <c r="V87" s="89" t="str">
        <f t="shared" ref="V87" si="366">IF(V86&lt;=0,"PAID OFF","")</f>
        <v/>
      </c>
      <c r="W87" s="89" t="str">
        <f t="shared" ref="W87" si="367">IF(W86&lt;=0,"PAID OFF","")</f>
        <v/>
      </c>
      <c r="X87" s="89" t="str">
        <f t="shared" ref="X87" si="368">IF(X86&lt;=0,"PAID OFF","")</f>
        <v/>
      </c>
      <c r="Y87" s="89" t="str">
        <f t="shared" ref="Y87" si="369">IF(Y86&lt;=0,"PAID OFF","")</f>
        <v/>
      </c>
      <c r="Z87" s="89" t="str">
        <f t="shared" ref="Z87" si="370">IF(Z86&lt;=0,"PAID OFF","")</f>
        <v/>
      </c>
      <c r="AA87" s="89" t="str">
        <f t="shared" ref="AA87" si="371">IF(AA86&lt;=0,"PAID OFF","")</f>
        <v/>
      </c>
      <c r="AB87" s="89" t="str">
        <f t="shared" ref="AB87" si="372">IF(AB86&lt;=0,"PAID OFF","")</f>
        <v/>
      </c>
      <c r="AC87" s="89" t="str">
        <f t="shared" ref="AC87" si="373">IF(AC86&lt;=0,"PAID OFF","")</f>
        <v/>
      </c>
      <c r="AD87" s="89" t="str">
        <f t="shared" ref="AD87" si="374">IF(AD86&lt;=0,"PAID OFF","")</f>
        <v/>
      </c>
      <c r="AE87" s="89" t="str">
        <f t="shared" ref="AE87" si="375">IF(AE86&lt;=0,"PAID OFF","")</f>
        <v/>
      </c>
      <c r="AF87" s="89" t="str">
        <f t="shared" ref="AF87" si="376">IF(AF86&lt;=0,"PAID OFF","")</f>
        <v/>
      </c>
      <c r="AG87" s="89" t="str">
        <f t="shared" ref="AG87" si="377">IF(AG86&lt;=0,"PAID OFF","")</f>
        <v/>
      </c>
      <c r="AH87" s="89" t="str">
        <f t="shared" ref="AH87" si="378">IF(AH86&lt;=0,"PAID OFF","")</f>
        <v/>
      </c>
      <c r="AI87" s="89" t="str">
        <f t="shared" ref="AI87" si="379">IF(AI86&lt;=0,"PAID OFF","")</f>
        <v/>
      </c>
      <c r="AJ87" s="89" t="str">
        <f t="shared" ref="AJ87" si="380">IF(AJ86&lt;=0,"PAID OFF","")</f>
        <v/>
      </c>
      <c r="AK87" s="89" t="str">
        <f t="shared" ref="AK87" si="381">IF(AK86&lt;=0,"PAID OFF","")</f>
        <v/>
      </c>
      <c r="AL87" s="89" t="str">
        <f t="shared" ref="AL87" si="382">IF(AL86&lt;=0,"PAID OFF","")</f>
        <v>PAID OFF</v>
      </c>
      <c r="AM87" s="89" t="str">
        <f t="shared" ref="AM87" si="383">IF(AM86&lt;=0,"PAID OFF","")</f>
        <v>PAID OFF</v>
      </c>
      <c r="AN87" s="89" t="str">
        <f t="shared" ref="AN87" si="384">IF(AN86&lt;=0,"PAID OFF","")</f>
        <v>PAID OFF</v>
      </c>
      <c r="AO87" s="89" t="str">
        <f t="shared" ref="AO87" si="385">IF(AO86&lt;=0,"PAID OFF","")</f>
        <v>PAID OFF</v>
      </c>
      <c r="AP87" s="89" t="str">
        <f t="shared" ref="AP87" si="386">IF(AP86&lt;=0,"PAID OFF","")</f>
        <v>PAID OFF</v>
      </c>
      <c r="AQ87" s="89" t="str">
        <f t="shared" ref="AQ87" si="387">IF(AQ86&lt;=0,"PAID OFF","")</f>
        <v>PAID OFF</v>
      </c>
      <c r="AR87" s="89" t="str">
        <f t="shared" ref="AR87" si="388">IF(AR86&lt;=0,"PAID OFF","")</f>
        <v>PAID OFF</v>
      </c>
      <c r="AS87" s="89" t="str">
        <f t="shared" ref="AS87" si="389">IF(AS86&lt;=0,"PAID OFF","")</f>
        <v>PAID OFF</v>
      </c>
      <c r="AT87" s="89" t="str">
        <f t="shared" ref="AT87" si="390">IF(AT86&lt;=0,"PAID OFF","")</f>
        <v>PAID OFF</v>
      </c>
      <c r="AU87" s="89" t="str">
        <f t="shared" ref="AU87" si="391">IF(AU86&lt;=0,"PAID OFF","")</f>
        <v>PAID OFF</v>
      </c>
      <c r="AV87" s="89" t="str">
        <f t="shared" ref="AV87" si="392">IF(AV86&lt;=0,"PAID OFF","")</f>
        <v>PAID OFF</v>
      </c>
      <c r="AW87" s="89" t="str">
        <f t="shared" ref="AW87" si="393">IF(AW86&lt;=0,"PAID OFF","")</f>
        <v>PAID OFF</v>
      </c>
      <c r="AX87" s="89" t="str">
        <f t="shared" ref="AX87" si="394">IF(AX86&lt;=0,"PAID OFF","")</f>
        <v>PAID OFF</v>
      </c>
      <c r="AY87" s="89" t="str">
        <f t="shared" ref="AY87" si="395">IF(AY86&lt;=0,"PAID OFF","")</f>
        <v>PAID OFF</v>
      </c>
      <c r="AZ87" s="89" t="str">
        <f t="shared" ref="AZ87" si="396">IF(AZ86&lt;=0,"PAID OFF","")</f>
        <v>PAID OFF</v>
      </c>
      <c r="BA87" s="89" t="str">
        <f t="shared" ref="BA87" si="397">IF(BA86&lt;=0,"PAID OFF","")</f>
        <v>PAID OFF</v>
      </c>
      <c r="BB87" s="89" t="str">
        <f t="shared" ref="BB87" si="398">IF(BB86&lt;=0,"PAID OFF","")</f>
        <v>PAID OFF</v>
      </c>
      <c r="BC87" s="89" t="str">
        <f t="shared" ref="BC87" si="399">IF(BC86&lt;=0,"PAID OFF","")</f>
        <v>PAID OFF</v>
      </c>
      <c r="BD87" s="89" t="str">
        <f t="shared" ref="BD87" si="400">IF(BD86&lt;=0,"PAID OFF","")</f>
        <v>PAID OFF</v>
      </c>
      <c r="BE87" s="89" t="str">
        <f t="shared" ref="BE87" si="401">IF(BE86&lt;=0,"PAID OFF","")</f>
        <v>PAID OFF</v>
      </c>
      <c r="BF87" s="89" t="str">
        <f t="shared" ref="BF87" si="402">IF(BF86&lt;=0,"PAID OFF","")</f>
        <v>PAID OFF</v>
      </c>
      <c r="BG87" s="89" t="str">
        <f t="shared" ref="BG87" si="403">IF(BG86&lt;=0,"PAID OFF","")</f>
        <v>PAID OFF</v>
      </c>
      <c r="BH87" s="89" t="str">
        <f t="shared" ref="BH87" si="404">IF(BH86&lt;=0,"PAID OFF","")</f>
        <v>PAID OFF</v>
      </c>
      <c r="BI87" s="89" t="str">
        <f t="shared" ref="BI87" si="405">IF(BI86&lt;=0,"PAID OFF","")</f>
        <v>PAID OFF</v>
      </c>
      <c r="BJ87" s="89" t="str">
        <f t="shared" ref="BJ87" si="406">IF(BJ86&lt;=0,"PAID OFF","")</f>
        <v>PAID OFF</v>
      </c>
      <c r="BK87" s="89" t="str">
        <f t="shared" ref="BK87" si="407">IF(BK86&lt;=0,"PAID OFF","")</f>
        <v>PAID OFF</v>
      </c>
      <c r="BL87" s="89" t="str">
        <f t="shared" ref="BL87" si="408">IF(BL86&lt;=0,"PAID OFF","")</f>
        <v>PAID OFF</v>
      </c>
      <c r="BM87" s="89" t="str">
        <f t="shared" ref="BM87" si="409">IF(BM86&lt;=0,"PAID OFF","")</f>
        <v>PAID OFF</v>
      </c>
      <c r="BN87" s="89" t="str">
        <f t="shared" ref="BN87" si="410">IF(BN86&lt;=0,"PAID OFF","")</f>
        <v>PAID OFF</v>
      </c>
      <c r="BO87" s="89" t="str">
        <f t="shared" ref="BO87" si="411">IF(BO86&lt;=0,"PAID OFF","")</f>
        <v>PAID OFF</v>
      </c>
      <c r="BP87" s="89" t="str">
        <f t="shared" ref="BP87" si="412">IF(BP86&lt;=0,"PAID OFF","")</f>
        <v>PAID OFF</v>
      </c>
      <c r="BQ87" s="89" t="str">
        <f t="shared" ref="BQ87" si="413">IF(BQ86&lt;=0,"PAID OFF","")</f>
        <v>PAID OFF</v>
      </c>
      <c r="BR87" s="89" t="str">
        <f t="shared" ref="BR87" si="414">IF(BR86&lt;=0,"PAID OFF","")</f>
        <v>PAID OFF</v>
      </c>
      <c r="BS87" s="89" t="str">
        <f t="shared" ref="BS87" si="415">IF(BS86&lt;=0,"PAID OFF","")</f>
        <v>PAID OFF</v>
      </c>
      <c r="BT87" s="89" t="str">
        <f t="shared" ref="BT87" si="416">IF(BT86&lt;=0,"PAID OFF","")</f>
        <v>PAID OFF</v>
      </c>
      <c r="BU87" s="89" t="str">
        <f t="shared" ref="BU87" si="417">IF(BU86&lt;=0,"PAID OFF","")</f>
        <v>PAID OFF</v>
      </c>
      <c r="BV87" s="89" t="str">
        <f t="shared" ref="BV87" si="418">IF(BV86&lt;=0,"PAID OFF","")</f>
        <v>PAID OFF</v>
      </c>
      <c r="BW87" s="89" t="str">
        <f t="shared" ref="BW87" si="419">IF(BW86&lt;=0,"PAID OFF","")</f>
        <v>PAID OFF</v>
      </c>
      <c r="BX87" s="89" t="str">
        <f t="shared" ref="BX87" si="420">IF(BX86&lt;=0,"PAID OFF","")</f>
        <v>PAID OFF</v>
      </c>
      <c r="BY87" s="89" t="str">
        <f t="shared" ref="BY87" si="421">IF(BY86&lt;=0,"PAID OFF","")</f>
        <v>PAID OFF</v>
      </c>
      <c r="BZ87" s="89" t="str">
        <f t="shared" ref="BZ87" si="422">IF(BZ86&lt;=0,"PAID OFF","")</f>
        <v>PAID OFF</v>
      </c>
      <c r="CA87" s="89" t="str">
        <f t="shared" ref="CA87" si="423">IF(CA86&lt;=0,"PAID OFF","")</f>
        <v>PAID OFF</v>
      </c>
      <c r="CB87" s="89" t="str">
        <f t="shared" ref="CB87" si="424">IF(CB86&lt;=0,"PAID OFF","")</f>
        <v>PAID OFF</v>
      </c>
      <c r="CC87" s="89" t="str">
        <f t="shared" ref="CC87" si="425">IF(CC86&lt;=0,"PAID OFF","")</f>
        <v>PAID OFF</v>
      </c>
      <c r="CD87" s="89" t="str">
        <f t="shared" ref="CD87" si="426">IF(CD86&lt;=0,"PAID OFF","")</f>
        <v>PAID OFF</v>
      </c>
      <c r="CE87" s="89" t="str">
        <f t="shared" ref="CE87" si="427">IF(CE86&lt;=0,"PAID OFF","")</f>
        <v>PAID OFF</v>
      </c>
      <c r="CF87" s="89" t="str">
        <f t="shared" ref="CF87" si="428">IF(CF86&lt;=0,"PAID OFF","")</f>
        <v>PAID OFF</v>
      </c>
      <c r="CG87" s="89" t="str">
        <f t="shared" ref="CG87" si="429">IF(CG86&lt;=0,"PAID OFF","")</f>
        <v>PAID OFF</v>
      </c>
      <c r="CH87" s="89" t="str">
        <f t="shared" ref="CH87" si="430">IF(CH86&lt;=0,"PAID OFF","")</f>
        <v>PAID OFF</v>
      </c>
      <c r="CI87" s="89" t="str">
        <f t="shared" ref="CI87" si="431">IF(CI86&lt;=0,"PAID OFF","")</f>
        <v>PAID OFF</v>
      </c>
      <c r="CJ87" s="89" t="str">
        <f t="shared" ref="CJ87" si="432">IF(CJ86&lt;=0,"PAID OFF","")</f>
        <v>PAID OFF</v>
      </c>
      <c r="CK87" s="89" t="str">
        <f t="shared" ref="CK87" si="433">IF(CK86&lt;=0,"PAID OFF","")</f>
        <v>PAID OFF</v>
      </c>
      <c r="CL87" s="89" t="str">
        <f t="shared" ref="CL87" si="434">IF(CL86&lt;=0,"PAID OFF","")</f>
        <v>PAID OFF</v>
      </c>
      <c r="CM87" s="89" t="str">
        <f t="shared" ref="CM87" si="435">IF(CM86&lt;=0,"PAID OFF","")</f>
        <v>PAID OFF</v>
      </c>
      <c r="CN87" s="89" t="str">
        <f t="shared" ref="CN87" si="436">IF(CN86&lt;=0,"PAID OFF","")</f>
        <v>PAID OFF</v>
      </c>
      <c r="CO87" s="89" t="str">
        <f t="shared" ref="CO87" si="437">IF(CO86&lt;=0,"PAID OFF","")</f>
        <v>PAID OFF</v>
      </c>
      <c r="CP87" s="89" t="str">
        <f t="shared" ref="CP87" si="438">IF(CP86&lt;=0,"PAID OFF","")</f>
        <v>PAID OFF</v>
      </c>
      <c r="CQ87" s="89" t="str">
        <f t="shared" ref="CQ87" si="439">IF(CQ86&lt;=0,"PAID OFF","")</f>
        <v>PAID OFF</v>
      </c>
      <c r="CR87" s="89" t="str">
        <f t="shared" ref="CR87" si="440">IF(CR86&lt;=0,"PAID OFF","")</f>
        <v>PAID OFF</v>
      </c>
      <c r="CS87" s="89" t="str">
        <f t="shared" ref="CS87" si="441">IF(CS86&lt;=0,"PAID OFF","")</f>
        <v>PAID OFF</v>
      </c>
      <c r="CT87" s="89" t="str">
        <f t="shared" ref="CT87" si="442">IF(CT86&lt;=0,"PAID OFF","")</f>
        <v>PAID OFF</v>
      </c>
      <c r="CU87" s="89" t="str">
        <f t="shared" ref="CU87" si="443">IF(CU86&lt;=0,"PAID OFF","")</f>
        <v>PAID OFF</v>
      </c>
      <c r="CV87" s="89" t="str">
        <f t="shared" ref="CV87" si="444">IF(CV86&lt;=0,"PAID OFF","")</f>
        <v>PAID OFF</v>
      </c>
      <c r="CW87" s="89" t="str">
        <f t="shared" ref="CW87" si="445">IF(CW86&lt;=0,"PAID OFF","")</f>
        <v>PAID OFF</v>
      </c>
      <c r="CX87" s="89" t="str">
        <f t="shared" ref="CX87" si="446">IF(CX86&lt;=0,"PAID OFF","")</f>
        <v>PAID OFF</v>
      </c>
      <c r="CY87" s="89" t="str">
        <f t="shared" ref="CY87" si="447">IF(CY86&lt;=0,"PAID OFF","")</f>
        <v>PAID OFF</v>
      </c>
      <c r="CZ87" s="89" t="str">
        <f t="shared" ref="CZ87" si="448">IF(CZ86&lt;=0,"PAID OFF","")</f>
        <v>PAID OFF</v>
      </c>
      <c r="DA87" s="89" t="str">
        <f t="shared" ref="DA87" si="449">IF(DA86&lt;=0,"PAID OFF","")</f>
        <v>PAID OFF</v>
      </c>
      <c r="DB87" s="89" t="str">
        <f t="shared" ref="DB87" si="450">IF(DB86&lt;=0,"PAID OFF","")</f>
        <v>PAID OFF</v>
      </c>
      <c r="DC87" s="89" t="str">
        <f t="shared" ref="DC87" si="451">IF(DC86&lt;=0,"PAID OFF","")</f>
        <v>PAID OFF</v>
      </c>
      <c r="DD87" s="89" t="str">
        <f t="shared" ref="DD87" si="452">IF(DD86&lt;=0,"PAID OFF","")</f>
        <v>PAID OFF</v>
      </c>
      <c r="DE87" s="89" t="str">
        <f t="shared" ref="DE87" si="453">IF(DE86&lt;=0,"PAID OFF","")</f>
        <v>PAID OFF</v>
      </c>
      <c r="DF87" s="89" t="str">
        <f t="shared" ref="DF87" si="454">IF(DF86&lt;=0,"PAID OFF","")</f>
        <v>PAID OFF</v>
      </c>
      <c r="DG87" s="89" t="str">
        <f t="shared" ref="DG87" si="455">IF(DG86&lt;=0,"PAID OFF","")</f>
        <v>PAID OFF</v>
      </c>
      <c r="DH87" s="89" t="str">
        <f t="shared" ref="DH87" si="456">IF(DH86&lt;=0,"PAID OFF","")</f>
        <v>PAID OFF</v>
      </c>
      <c r="DI87" s="89" t="str">
        <f t="shared" ref="DI87" si="457">IF(DI86&lt;=0,"PAID OFF","")</f>
        <v>PAID OFF</v>
      </c>
      <c r="DJ87" s="89" t="str">
        <f t="shared" ref="DJ87" si="458">IF(DJ86&lt;=0,"PAID OFF","")</f>
        <v>PAID OFF</v>
      </c>
      <c r="DK87" s="89" t="str">
        <f t="shared" ref="DK87" si="459">IF(DK86&lt;=0,"PAID OFF","")</f>
        <v>PAID OFF</v>
      </c>
      <c r="DL87" s="89" t="str">
        <f t="shared" ref="DL87" si="460">IF(DL86&lt;=0,"PAID OFF","")</f>
        <v>PAID OFF</v>
      </c>
      <c r="DM87" s="89" t="str">
        <f t="shared" ref="DM87" si="461">IF(DM86&lt;=0,"PAID OFF","")</f>
        <v>PAID OFF</v>
      </c>
      <c r="DN87" s="89" t="str">
        <f t="shared" ref="DN87" si="462">IF(DN86&lt;=0,"PAID OFF","")</f>
        <v>PAID OFF</v>
      </c>
      <c r="DO87" s="89" t="str">
        <f t="shared" ref="DO87" si="463">IF(DO86&lt;=0,"PAID OFF","")</f>
        <v>PAID OFF</v>
      </c>
      <c r="DP87" s="89" t="str">
        <f t="shared" ref="DP87" si="464">IF(DP86&lt;=0,"PAID OFF","")</f>
        <v>PAID OFF</v>
      </c>
      <c r="DQ87" s="89" t="str">
        <f t="shared" ref="DQ87" si="465">IF(DQ86&lt;=0,"PAID OFF","")</f>
        <v>PAID OFF</v>
      </c>
      <c r="DR87" s="89" t="str">
        <f t="shared" ref="DR87" si="466">IF(DR86&lt;=0,"PAID OFF","")</f>
        <v>PAID OFF</v>
      </c>
      <c r="DS87" s="89" t="str">
        <f t="shared" ref="DS87" si="467">IF(DS86&lt;=0,"PAID OFF","")</f>
        <v>PAID OFF</v>
      </c>
      <c r="DT87" s="89" t="str">
        <f t="shared" ref="DT87" si="468">IF(DT86&lt;=0,"PAID OFF","")</f>
        <v>PAID OFF</v>
      </c>
      <c r="DU87" s="89" t="str">
        <f t="shared" ref="DU87" si="469">IF(DU86&lt;=0,"PAID OFF","")</f>
        <v>PAID OFF</v>
      </c>
      <c r="DV87" s="89" t="str">
        <f t="shared" ref="DV87" si="470">IF(DV86&lt;=0,"PAID OFF","")</f>
        <v>PAID OFF</v>
      </c>
      <c r="DW87" s="89" t="str">
        <f t="shared" ref="DW87" si="471">IF(DW86&lt;=0,"PAID OFF","")</f>
        <v>PAID OFF</v>
      </c>
      <c r="DX87" s="89" t="str">
        <f t="shared" ref="DX87" si="472">IF(DX86&lt;=0,"PAID OFF","")</f>
        <v>PAID OFF</v>
      </c>
      <c r="DY87" s="89" t="str">
        <f t="shared" ref="DY87" si="473">IF(DY86&lt;=0,"PAID OFF","")</f>
        <v>PAID OFF</v>
      </c>
      <c r="DZ87" s="89" t="str">
        <f t="shared" ref="DZ87" si="474">IF(DZ86&lt;=0,"PAID OFF","")</f>
        <v>PAID OFF</v>
      </c>
      <c r="EA87" s="89" t="str">
        <f t="shared" ref="EA87" si="475">IF(EA86&lt;=0,"PAID OFF","")</f>
        <v>PAID OFF</v>
      </c>
      <c r="EB87" s="89" t="str">
        <f t="shared" ref="EB87" si="476">IF(EB86&lt;=0,"PAID OFF","")</f>
        <v>PAID OFF</v>
      </c>
      <c r="EC87" s="89" t="str">
        <f t="shared" ref="EC87" si="477">IF(EC86&lt;=0,"PAID OFF","")</f>
        <v>PAID OFF</v>
      </c>
      <c r="ED87" s="89" t="str">
        <f t="shared" ref="ED87" si="478">IF(ED86&lt;=0,"PAID OFF","")</f>
        <v>PAID OFF</v>
      </c>
      <c r="EE87" s="89" t="str">
        <f t="shared" ref="EE87" si="479">IF(EE86&lt;=0,"PAID OFF","")</f>
        <v>PAID OFF</v>
      </c>
      <c r="EF87" s="89" t="str">
        <f t="shared" ref="EF87" si="480">IF(EF86&lt;=0,"PAID OFF","")</f>
        <v>PAID OFF</v>
      </c>
      <c r="EG87" s="89" t="str">
        <f t="shared" ref="EG87" si="481">IF(EG86&lt;=0,"PAID OFF","")</f>
        <v>PAID OFF</v>
      </c>
    </row>
    <row r="88" spans="1:137" x14ac:dyDescent="0.35">
      <c r="A88" s="67"/>
      <c r="B88" s="67"/>
      <c r="C88" s="67"/>
      <c r="D88" s="67" t="s">
        <v>34</v>
      </c>
      <c r="E88" s="85"/>
      <c r="F88" s="68">
        <f>IF(F87="PAID OFF",1,1)</f>
        <v>1</v>
      </c>
      <c r="G88" s="68">
        <f>IF(G87="PAID OFF","",F88+1)</f>
        <v>2</v>
      </c>
      <c r="H88" s="68">
        <f t="shared" ref="H88" si="482">IF(H87="PAID OFF","",G88+1)</f>
        <v>3</v>
      </c>
      <c r="I88" s="68">
        <f t="shared" ref="I88" si="483">IF(I87="PAID OFF","",H88+1)</f>
        <v>4</v>
      </c>
      <c r="J88" s="68">
        <f t="shared" ref="J88" si="484">IF(J87="PAID OFF","",I88+1)</f>
        <v>5</v>
      </c>
      <c r="K88" s="68">
        <f t="shared" ref="K88" si="485">IF(K87="PAID OFF","",J88+1)</f>
        <v>6</v>
      </c>
      <c r="L88" s="68">
        <f t="shared" ref="L88" si="486">IF(L87="PAID OFF","",K88+1)</f>
        <v>7</v>
      </c>
      <c r="M88" s="68">
        <f t="shared" ref="M88" si="487">IF(M87="PAID OFF","",L88+1)</f>
        <v>8</v>
      </c>
      <c r="N88" s="68">
        <f t="shared" ref="N88" si="488">IF(N87="PAID OFF","",M88+1)</f>
        <v>9</v>
      </c>
      <c r="O88" s="68">
        <f t="shared" ref="O88" si="489">IF(O87="PAID OFF","",N88+1)</f>
        <v>10</v>
      </c>
      <c r="P88" s="68">
        <f t="shared" ref="P88" si="490">IF(P87="PAID OFF","",O88+1)</f>
        <v>11</v>
      </c>
      <c r="Q88" s="68">
        <f t="shared" ref="Q88" si="491">IF(Q87="PAID OFF","",P88+1)</f>
        <v>12</v>
      </c>
      <c r="R88" s="68">
        <f t="shared" ref="R88" si="492">IF(R87="PAID OFF","",Q88+1)</f>
        <v>13</v>
      </c>
      <c r="S88" s="68">
        <f t="shared" ref="S88" si="493">IF(S87="PAID OFF","",R88+1)</f>
        <v>14</v>
      </c>
      <c r="T88" s="68">
        <f t="shared" ref="T88" si="494">IF(T87="PAID OFF","",S88+1)</f>
        <v>15</v>
      </c>
      <c r="U88" s="68">
        <f t="shared" ref="U88" si="495">IF(U87="PAID OFF","",T88+1)</f>
        <v>16</v>
      </c>
      <c r="V88" s="68">
        <f t="shared" ref="V88" si="496">IF(V87="PAID OFF","",U88+1)</f>
        <v>17</v>
      </c>
      <c r="W88" s="68">
        <f t="shared" ref="W88" si="497">IF(W87="PAID OFF","",V88+1)</f>
        <v>18</v>
      </c>
      <c r="X88" s="68">
        <f t="shared" ref="X88" si="498">IF(X87="PAID OFF","",W88+1)</f>
        <v>19</v>
      </c>
      <c r="Y88" s="68">
        <f t="shared" ref="Y88" si="499">IF(Y87="PAID OFF","",X88+1)</f>
        <v>20</v>
      </c>
      <c r="Z88" s="68">
        <f t="shared" ref="Z88" si="500">IF(Z87="PAID OFF","",Y88+1)</f>
        <v>21</v>
      </c>
      <c r="AA88" s="68">
        <f t="shared" ref="AA88" si="501">IF(AA87="PAID OFF","",Z88+1)</f>
        <v>22</v>
      </c>
      <c r="AB88" s="68">
        <f t="shared" ref="AB88" si="502">IF(AB87="PAID OFF","",AA88+1)</f>
        <v>23</v>
      </c>
      <c r="AC88" s="68">
        <f t="shared" ref="AC88" si="503">IF(AC87="PAID OFF","",AB88+1)</f>
        <v>24</v>
      </c>
      <c r="AD88" s="68">
        <f t="shared" ref="AD88" si="504">IF(AD87="PAID OFF","",AC88+1)</f>
        <v>25</v>
      </c>
      <c r="AE88" s="68">
        <f t="shared" ref="AE88" si="505">IF(AE87="PAID OFF","",AD88+1)</f>
        <v>26</v>
      </c>
      <c r="AF88" s="68">
        <f t="shared" ref="AF88" si="506">IF(AF87="PAID OFF","",AE88+1)</f>
        <v>27</v>
      </c>
      <c r="AG88" s="68">
        <f t="shared" ref="AG88" si="507">IF(AG87="PAID OFF","",AF88+1)</f>
        <v>28</v>
      </c>
      <c r="AH88" s="68">
        <f t="shared" ref="AH88" si="508">IF(AH87="PAID OFF","",AG88+1)</f>
        <v>29</v>
      </c>
      <c r="AI88" s="68">
        <f t="shared" ref="AI88" si="509">IF(AI87="PAID OFF","",AH88+1)</f>
        <v>30</v>
      </c>
      <c r="AJ88" s="68">
        <f t="shared" ref="AJ88" si="510">IF(AJ87="PAID OFF","",AI88+1)</f>
        <v>31</v>
      </c>
      <c r="AK88" s="68">
        <f t="shared" ref="AK88" si="511">IF(AK87="PAID OFF","",AJ88+1)</f>
        <v>32</v>
      </c>
      <c r="AL88" s="68" t="str">
        <f t="shared" ref="AL88" si="512">IF(AL87="PAID OFF","",AK88+1)</f>
        <v/>
      </c>
      <c r="AM88" s="68" t="str">
        <f t="shared" ref="AM88" si="513">IF(AM87="PAID OFF","",AL88+1)</f>
        <v/>
      </c>
      <c r="AN88" s="68" t="str">
        <f t="shared" ref="AN88" si="514">IF(AN87="PAID OFF","",AM88+1)</f>
        <v/>
      </c>
      <c r="AO88" s="68" t="str">
        <f t="shared" ref="AO88" si="515">IF(AO87="PAID OFF","",AN88+1)</f>
        <v/>
      </c>
      <c r="AP88" s="68" t="str">
        <f t="shared" ref="AP88" si="516">IF(AP87="PAID OFF","",AO88+1)</f>
        <v/>
      </c>
      <c r="AQ88" s="68" t="str">
        <f t="shared" ref="AQ88" si="517">IF(AQ87="PAID OFF","",AP88+1)</f>
        <v/>
      </c>
      <c r="AR88" s="68" t="str">
        <f t="shared" ref="AR88" si="518">IF(AR87="PAID OFF","",AQ88+1)</f>
        <v/>
      </c>
      <c r="AS88" s="68" t="str">
        <f t="shared" ref="AS88" si="519">IF(AS87="PAID OFF","",AR88+1)</f>
        <v/>
      </c>
      <c r="AT88" s="68" t="str">
        <f t="shared" ref="AT88" si="520">IF(AT87="PAID OFF","",AS88+1)</f>
        <v/>
      </c>
      <c r="AU88" s="68" t="str">
        <f t="shared" ref="AU88" si="521">IF(AU87="PAID OFF","",AT88+1)</f>
        <v/>
      </c>
      <c r="AV88" s="68" t="str">
        <f t="shared" ref="AV88" si="522">IF(AV87="PAID OFF","",AU88+1)</f>
        <v/>
      </c>
      <c r="AW88" s="68" t="str">
        <f t="shared" ref="AW88" si="523">IF(AW87="PAID OFF","",AV88+1)</f>
        <v/>
      </c>
      <c r="AX88" s="68" t="str">
        <f t="shared" ref="AX88" si="524">IF(AX87="PAID OFF","",AW88+1)</f>
        <v/>
      </c>
      <c r="AY88" s="68" t="str">
        <f t="shared" ref="AY88" si="525">IF(AY87="PAID OFF","",AX88+1)</f>
        <v/>
      </c>
      <c r="AZ88" s="68" t="str">
        <f t="shared" ref="AZ88" si="526">IF(AZ87="PAID OFF","",AY88+1)</f>
        <v/>
      </c>
      <c r="BA88" s="68" t="str">
        <f t="shared" ref="BA88" si="527">IF(BA87="PAID OFF","",AZ88+1)</f>
        <v/>
      </c>
      <c r="BB88" s="68" t="str">
        <f t="shared" ref="BB88" si="528">IF(BB87="PAID OFF","",BA88+1)</f>
        <v/>
      </c>
      <c r="BC88" s="68" t="str">
        <f t="shared" ref="BC88" si="529">IF(BC87="PAID OFF","",BB88+1)</f>
        <v/>
      </c>
      <c r="BD88" s="68" t="str">
        <f t="shared" ref="BD88" si="530">IF(BD87="PAID OFF","",BC88+1)</f>
        <v/>
      </c>
      <c r="BE88" s="68" t="str">
        <f t="shared" ref="BE88" si="531">IF(BE87="PAID OFF","",BD88+1)</f>
        <v/>
      </c>
      <c r="BF88" s="68" t="str">
        <f t="shared" ref="BF88" si="532">IF(BF87="PAID OFF","",BE88+1)</f>
        <v/>
      </c>
      <c r="BG88" s="68" t="str">
        <f t="shared" ref="BG88" si="533">IF(BG87="PAID OFF","",BF88+1)</f>
        <v/>
      </c>
      <c r="BH88" s="68" t="str">
        <f t="shared" ref="BH88" si="534">IF(BH87="PAID OFF","",BG88+1)</f>
        <v/>
      </c>
      <c r="BI88" s="68" t="str">
        <f t="shared" ref="BI88" si="535">IF(BI87="PAID OFF","",BH88+1)</f>
        <v/>
      </c>
      <c r="BJ88" s="68" t="str">
        <f t="shared" ref="BJ88" si="536">IF(BJ87="PAID OFF","",BI88+1)</f>
        <v/>
      </c>
      <c r="BK88" s="68" t="str">
        <f t="shared" ref="BK88" si="537">IF(BK87="PAID OFF","",BJ88+1)</f>
        <v/>
      </c>
      <c r="BL88" s="68" t="str">
        <f t="shared" ref="BL88" si="538">IF(BL87="PAID OFF","",BK88+1)</f>
        <v/>
      </c>
      <c r="BM88" s="68" t="str">
        <f t="shared" ref="BM88" si="539">IF(BM87="PAID OFF","",BL88+1)</f>
        <v/>
      </c>
      <c r="BN88" s="68" t="str">
        <f t="shared" ref="BN88" si="540">IF(BN87="PAID OFF","",BM88+1)</f>
        <v/>
      </c>
      <c r="BO88" s="68" t="str">
        <f t="shared" ref="BO88" si="541">IF(BO87="PAID OFF","",BN88+1)</f>
        <v/>
      </c>
      <c r="BP88" s="68" t="str">
        <f t="shared" ref="BP88" si="542">IF(BP87="PAID OFF","",BO88+1)</f>
        <v/>
      </c>
      <c r="BQ88" s="68" t="str">
        <f t="shared" ref="BQ88" si="543">IF(BQ87="PAID OFF","",BP88+1)</f>
        <v/>
      </c>
      <c r="BR88" s="68" t="str">
        <f t="shared" ref="BR88" si="544">IF(BR87="PAID OFF","",BQ88+1)</f>
        <v/>
      </c>
      <c r="BS88" s="68" t="str">
        <f t="shared" ref="BS88" si="545">IF(BS87="PAID OFF","",BR88+1)</f>
        <v/>
      </c>
      <c r="BT88" s="68" t="str">
        <f t="shared" ref="BT88" si="546">IF(BT87="PAID OFF","",BS88+1)</f>
        <v/>
      </c>
      <c r="BU88" s="68" t="str">
        <f t="shared" ref="BU88" si="547">IF(BU87="PAID OFF","",BT88+1)</f>
        <v/>
      </c>
      <c r="BV88" s="68" t="str">
        <f t="shared" ref="BV88" si="548">IF(BV87="PAID OFF","",BU88+1)</f>
        <v/>
      </c>
      <c r="BW88" s="68" t="str">
        <f t="shared" ref="BW88" si="549">IF(BW87="PAID OFF","",BV88+1)</f>
        <v/>
      </c>
      <c r="BX88" s="68" t="str">
        <f t="shared" ref="BX88" si="550">IF(BX87="PAID OFF","",BW88+1)</f>
        <v/>
      </c>
      <c r="BY88" s="68" t="str">
        <f t="shared" ref="BY88" si="551">IF(BY87="PAID OFF","",BX88+1)</f>
        <v/>
      </c>
      <c r="BZ88" s="68" t="str">
        <f t="shared" ref="BZ88" si="552">IF(BZ87="PAID OFF","",BY88+1)</f>
        <v/>
      </c>
      <c r="CA88" s="68" t="str">
        <f t="shared" ref="CA88" si="553">IF(CA87="PAID OFF","",BZ88+1)</f>
        <v/>
      </c>
      <c r="CB88" s="68" t="str">
        <f t="shared" ref="CB88" si="554">IF(CB87="PAID OFF","",CA88+1)</f>
        <v/>
      </c>
      <c r="CC88" s="68" t="str">
        <f t="shared" ref="CC88" si="555">IF(CC87="PAID OFF","",CB88+1)</f>
        <v/>
      </c>
      <c r="CD88" s="68" t="str">
        <f t="shared" ref="CD88" si="556">IF(CD87="PAID OFF","",CC88+1)</f>
        <v/>
      </c>
      <c r="CE88" s="68" t="str">
        <f t="shared" ref="CE88" si="557">IF(CE87="PAID OFF","",CD88+1)</f>
        <v/>
      </c>
      <c r="CF88" s="68" t="str">
        <f t="shared" ref="CF88" si="558">IF(CF87="PAID OFF","",CE88+1)</f>
        <v/>
      </c>
      <c r="CG88" s="68" t="str">
        <f t="shared" ref="CG88" si="559">IF(CG87="PAID OFF","",CF88+1)</f>
        <v/>
      </c>
      <c r="CH88" s="68" t="str">
        <f t="shared" ref="CH88" si="560">IF(CH87="PAID OFF","",CG88+1)</f>
        <v/>
      </c>
      <c r="CI88" s="68" t="str">
        <f t="shared" ref="CI88" si="561">IF(CI87="PAID OFF","",CH88+1)</f>
        <v/>
      </c>
      <c r="CJ88" s="68" t="str">
        <f t="shared" ref="CJ88" si="562">IF(CJ87="PAID OFF","",CI88+1)</f>
        <v/>
      </c>
      <c r="CK88" s="68" t="str">
        <f t="shared" ref="CK88" si="563">IF(CK87="PAID OFF","",CJ88+1)</f>
        <v/>
      </c>
      <c r="CL88" s="68" t="str">
        <f t="shared" ref="CL88" si="564">IF(CL87="PAID OFF","",CK88+1)</f>
        <v/>
      </c>
      <c r="CM88" s="68" t="str">
        <f t="shared" ref="CM88" si="565">IF(CM87="PAID OFF","",CL88+1)</f>
        <v/>
      </c>
      <c r="CN88" s="68" t="str">
        <f t="shared" ref="CN88" si="566">IF(CN87="PAID OFF","",CM88+1)</f>
        <v/>
      </c>
      <c r="CO88" s="68" t="str">
        <f t="shared" ref="CO88" si="567">IF(CO87="PAID OFF","",CN88+1)</f>
        <v/>
      </c>
      <c r="CP88" s="68" t="str">
        <f t="shared" ref="CP88" si="568">IF(CP87="PAID OFF","",CO88+1)</f>
        <v/>
      </c>
      <c r="CQ88" s="68" t="str">
        <f t="shared" ref="CQ88" si="569">IF(CQ87="PAID OFF","",CP88+1)</f>
        <v/>
      </c>
      <c r="CR88" s="68" t="str">
        <f t="shared" ref="CR88" si="570">IF(CR87="PAID OFF","",CQ88+1)</f>
        <v/>
      </c>
      <c r="CS88" s="68" t="str">
        <f t="shared" ref="CS88" si="571">IF(CS87="PAID OFF","",CR88+1)</f>
        <v/>
      </c>
      <c r="CT88" s="68" t="str">
        <f t="shared" ref="CT88" si="572">IF(CT87="PAID OFF","",CS88+1)</f>
        <v/>
      </c>
      <c r="CU88" s="68" t="str">
        <f t="shared" ref="CU88" si="573">IF(CU87="PAID OFF","",CT88+1)</f>
        <v/>
      </c>
      <c r="CV88" s="68" t="str">
        <f t="shared" ref="CV88" si="574">IF(CV87="PAID OFF","",CU88+1)</f>
        <v/>
      </c>
      <c r="CW88" s="68" t="str">
        <f t="shared" ref="CW88" si="575">IF(CW87="PAID OFF","",CV88+1)</f>
        <v/>
      </c>
      <c r="CX88" s="68" t="str">
        <f t="shared" ref="CX88" si="576">IF(CX87="PAID OFF","",CW88+1)</f>
        <v/>
      </c>
      <c r="CY88" s="68" t="str">
        <f t="shared" ref="CY88" si="577">IF(CY87="PAID OFF","",CX88+1)</f>
        <v/>
      </c>
      <c r="CZ88" s="68" t="str">
        <f t="shared" ref="CZ88" si="578">IF(CZ87="PAID OFF","",CY88+1)</f>
        <v/>
      </c>
      <c r="DA88" s="68" t="str">
        <f t="shared" ref="DA88" si="579">IF(DA87="PAID OFF","",CZ88+1)</f>
        <v/>
      </c>
      <c r="DB88" s="68" t="str">
        <f t="shared" ref="DB88" si="580">IF(DB87="PAID OFF","",DA88+1)</f>
        <v/>
      </c>
      <c r="DC88" s="68" t="str">
        <f t="shared" ref="DC88" si="581">IF(DC87="PAID OFF","",DB88+1)</f>
        <v/>
      </c>
      <c r="DD88" s="68" t="str">
        <f t="shared" ref="DD88" si="582">IF(DD87="PAID OFF","",DC88+1)</f>
        <v/>
      </c>
      <c r="DE88" s="68" t="str">
        <f t="shared" ref="DE88" si="583">IF(DE87="PAID OFF","",DD88+1)</f>
        <v/>
      </c>
      <c r="DF88" s="68" t="str">
        <f t="shared" ref="DF88" si="584">IF(DF87="PAID OFF","",DE88+1)</f>
        <v/>
      </c>
      <c r="DG88" s="68" t="str">
        <f t="shared" ref="DG88" si="585">IF(DG87="PAID OFF","",DF88+1)</f>
        <v/>
      </c>
      <c r="DH88" s="68" t="str">
        <f t="shared" ref="DH88" si="586">IF(DH87="PAID OFF","",DG88+1)</f>
        <v/>
      </c>
      <c r="DI88" s="68" t="str">
        <f t="shared" ref="DI88" si="587">IF(DI87="PAID OFF","",DH88+1)</f>
        <v/>
      </c>
      <c r="DJ88" s="68" t="str">
        <f t="shared" ref="DJ88" si="588">IF(DJ87="PAID OFF","",DI88+1)</f>
        <v/>
      </c>
      <c r="DK88" s="68" t="str">
        <f t="shared" ref="DK88" si="589">IF(DK87="PAID OFF","",DJ88+1)</f>
        <v/>
      </c>
      <c r="DL88" s="68" t="str">
        <f t="shared" ref="DL88" si="590">IF(DL87="PAID OFF","",DK88+1)</f>
        <v/>
      </c>
      <c r="DM88" s="68" t="str">
        <f t="shared" ref="DM88" si="591">IF(DM87="PAID OFF","",DL88+1)</f>
        <v/>
      </c>
      <c r="DN88" s="68" t="str">
        <f t="shared" ref="DN88" si="592">IF(DN87="PAID OFF","",DM88+1)</f>
        <v/>
      </c>
      <c r="DO88" s="68" t="str">
        <f t="shared" ref="DO88" si="593">IF(DO87="PAID OFF","",DN88+1)</f>
        <v/>
      </c>
      <c r="DP88" s="68" t="str">
        <f t="shared" ref="DP88" si="594">IF(DP87="PAID OFF","",DO88+1)</f>
        <v/>
      </c>
      <c r="DQ88" s="68" t="str">
        <f t="shared" ref="DQ88" si="595">IF(DQ87="PAID OFF","",DP88+1)</f>
        <v/>
      </c>
      <c r="DR88" s="68" t="str">
        <f t="shared" ref="DR88" si="596">IF(DR87="PAID OFF","",DQ88+1)</f>
        <v/>
      </c>
      <c r="DS88" s="68" t="str">
        <f t="shared" ref="DS88" si="597">IF(DS87="PAID OFF","",DR88+1)</f>
        <v/>
      </c>
      <c r="DT88" s="68" t="str">
        <f t="shared" ref="DT88" si="598">IF(DT87="PAID OFF","",DS88+1)</f>
        <v/>
      </c>
      <c r="DU88" s="68" t="str">
        <f t="shared" ref="DU88" si="599">IF(DU87="PAID OFF","",DT88+1)</f>
        <v/>
      </c>
      <c r="DV88" s="68" t="str">
        <f t="shared" ref="DV88" si="600">IF(DV87="PAID OFF","",DU88+1)</f>
        <v/>
      </c>
      <c r="DW88" s="68" t="str">
        <f t="shared" ref="DW88" si="601">IF(DW87="PAID OFF","",DV88+1)</f>
        <v/>
      </c>
      <c r="DX88" s="68" t="str">
        <f t="shared" ref="DX88" si="602">IF(DX87="PAID OFF","",DW88+1)</f>
        <v/>
      </c>
      <c r="DY88" s="68" t="str">
        <f t="shared" ref="DY88" si="603">IF(DY87="PAID OFF","",DX88+1)</f>
        <v/>
      </c>
      <c r="DZ88" s="68" t="str">
        <f t="shared" ref="DZ88" si="604">IF(DZ87="PAID OFF","",DY88+1)</f>
        <v/>
      </c>
      <c r="EA88" s="68" t="str">
        <f t="shared" ref="EA88" si="605">IF(EA87="PAID OFF","",DZ88+1)</f>
        <v/>
      </c>
      <c r="EB88" s="68" t="str">
        <f t="shared" ref="EB88" si="606">IF(EB87="PAID OFF","",EA88+1)</f>
        <v/>
      </c>
      <c r="EC88" s="68" t="str">
        <f t="shared" ref="EC88" si="607">IF(EC87="PAID OFF","",EB88+1)</f>
        <v/>
      </c>
      <c r="ED88" s="68" t="str">
        <f t="shared" ref="ED88" si="608">IF(ED87="PAID OFF","",EC88+1)</f>
        <v/>
      </c>
      <c r="EE88" s="68" t="str">
        <f t="shared" ref="EE88" si="609">IF(EE87="PAID OFF","",ED88+1)</f>
        <v/>
      </c>
      <c r="EF88" s="68" t="str">
        <f t="shared" ref="EF88" si="610">IF(EF87="PAID OFF","",EE88+1)</f>
        <v/>
      </c>
      <c r="EG88" s="68" t="str">
        <f t="shared" ref="EG88" si="611">IF(EG87="PAID OFF","",EF88+1)</f>
        <v/>
      </c>
    </row>
    <row r="89" spans="1:137" x14ac:dyDescent="0.35">
      <c r="A89" s="67"/>
      <c r="B89" s="67"/>
      <c r="C89" s="67"/>
      <c r="D89" s="67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85"/>
      <c r="CU89" s="85"/>
      <c r="CV89" s="67"/>
      <c r="CW89" s="67"/>
      <c r="CX89" s="67"/>
      <c r="CY89" s="67"/>
      <c r="CZ89" s="67"/>
      <c r="DA89" s="67"/>
      <c r="DB89" s="67"/>
      <c r="DC89" s="67"/>
      <c r="DD89" s="67"/>
      <c r="DE89" s="67"/>
      <c r="DF89" s="67"/>
      <c r="DG89" s="67"/>
      <c r="DH89" s="67"/>
      <c r="DI89" s="67"/>
      <c r="DJ89" s="67"/>
      <c r="DK89" s="67"/>
      <c r="DL89" s="67"/>
      <c r="DM89" s="67"/>
      <c r="DN89" s="67"/>
      <c r="DO89" s="67"/>
      <c r="DP89" s="67"/>
      <c r="DQ89" s="67"/>
      <c r="DR89" s="67"/>
      <c r="DS89" s="67"/>
      <c r="DT89" s="67"/>
      <c r="DU89" s="67"/>
      <c r="DV89" s="67"/>
      <c r="DW89" s="67"/>
      <c r="DX89" s="67"/>
      <c r="DY89" s="67"/>
      <c r="DZ89" s="67"/>
      <c r="EA89" s="67"/>
      <c r="EB89" s="67"/>
      <c r="EC89" s="67"/>
      <c r="ED89" s="67"/>
      <c r="EE89" s="67"/>
      <c r="EF89" s="67"/>
      <c r="EG89" s="67"/>
    </row>
    <row r="90" spans="1:137" x14ac:dyDescent="0.35">
      <c r="A90" s="67"/>
      <c r="B90" s="67"/>
      <c r="C90" s="67"/>
      <c r="D90" s="86" t="str">
        <f>A72</f>
        <v>Student loan</v>
      </c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  <c r="CM90" s="85"/>
      <c r="CN90" s="85"/>
      <c r="CO90" s="85"/>
      <c r="CP90" s="85"/>
      <c r="CQ90" s="85"/>
      <c r="CR90" s="85"/>
      <c r="CS90" s="85"/>
      <c r="CT90" s="85"/>
      <c r="CU90" s="85"/>
      <c r="CV90" s="67"/>
      <c r="CW90" s="67"/>
      <c r="CX90" s="67"/>
      <c r="CY90" s="67"/>
      <c r="CZ90" s="67"/>
      <c r="DA90" s="67"/>
      <c r="DB90" s="67"/>
      <c r="DC90" s="67"/>
      <c r="DD90" s="67"/>
      <c r="DE90" s="67"/>
      <c r="DF90" s="67"/>
      <c r="DG90" s="67"/>
      <c r="DH90" s="67"/>
      <c r="DI90" s="67"/>
      <c r="DJ90" s="67"/>
      <c r="DK90" s="67"/>
      <c r="DL90" s="67"/>
      <c r="DM90" s="67"/>
      <c r="DN90" s="67"/>
      <c r="DO90" s="67"/>
      <c r="DP90" s="67"/>
      <c r="DQ90" s="67"/>
      <c r="DR90" s="67"/>
      <c r="DS90" s="67"/>
      <c r="DT90" s="67"/>
      <c r="DU90" s="67"/>
      <c r="DV90" s="67"/>
      <c r="DW90" s="67"/>
      <c r="DX90" s="67"/>
      <c r="DY90" s="67"/>
      <c r="DZ90" s="67"/>
      <c r="EA90" s="67"/>
      <c r="EB90" s="67"/>
      <c r="EC90" s="67"/>
      <c r="ED90" s="67"/>
      <c r="EE90" s="67"/>
      <c r="EF90" s="67"/>
      <c r="EG90" s="67"/>
    </row>
    <row r="91" spans="1:137" x14ac:dyDescent="0.35">
      <c r="A91" s="67"/>
      <c r="B91" s="67"/>
      <c r="C91" s="67"/>
      <c r="D91" s="67" t="s">
        <v>66</v>
      </c>
      <c r="E91" s="85">
        <f>E14</f>
        <v>10000</v>
      </c>
      <c r="F91" s="85">
        <f>E94</f>
        <v>9900</v>
      </c>
      <c r="G91" s="85">
        <f t="shared" ref="G91:BR91" si="612">F94</f>
        <v>9800</v>
      </c>
      <c r="H91" s="85">
        <f t="shared" si="612"/>
        <v>9700</v>
      </c>
      <c r="I91" s="85">
        <f t="shared" si="612"/>
        <v>9600</v>
      </c>
      <c r="J91" s="85">
        <f t="shared" si="612"/>
        <v>9500</v>
      </c>
      <c r="K91" s="85">
        <f t="shared" si="612"/>
        <v>9400</v>
      </c>
      <c r="L91" s="85">
        <f t="shared" si="612"/>
        <v>9300</v>
      </c>
      <c r="M91" s="85">
        <f t="shared" si="612"/>
        <v>9200</v>
      </c>
      <c r="N91" s="85">
        <f t="shared" si="612"/>
        <v>9100</v>
      </c>
      <c r="O91" s="85">
        <f t="shared" si="612"/>
        <v>9000</v>
      </c>
      <c r="P91" s="85">
        <f t="shared" si="612"/>
        <v>8900</v>
      </c>
      <c r="Q91" s="85">
        <f t="shared" si="612"/>
        <v>8800</v>
      </c>
      <c r="R91" s="85">
        <f t="shared" si="612"/>
        <v>8700</v>
      </c>
      <c r="S91" s="85">
        <f t="shared" si="612"/>
        <v>8600</v>
      </c>
      <c r="T91" s="85">
        <f t="shared" si="612"/>
        <v>8500</v>
      </c>
      <c r="U91" s="85">
        <f t="shared" si="612"/>
        <v>8400</v>
      </c>
      <c r="V91" s="85">
        <f t="shared" si="612"/>
        <v>8300</v>
      </c>
      <c r="W91" s="85">
        <f t="shared" si="612"/>
        <v>8200</v>
      </c>
      <c r="X91" s="85">
        <f t="shared" si="612"/>
        <v>8100</v>
      </c>
      <c r="Y91" s="85">
        <f t="shared" si="612"/>
        <v>8000</v>
      </c>
      <c r="Z91" s="85">
        <f t="shared" si="612"/>
        <v>7900</v>
      </c>
      <c r="AA91" s="85">
        <f t="shared" si="612"/>
        <v>7800</v>
      </c>
      <c r="AB91" s="85">
        <f t="shared" si="612"/>
        <v>7700</v>
      </c>
      <c r="AC91" s="85">
        <f t="shared" si="612"/>
        <v>7600</v>
      </c>
      <c r="AD91" s="85">
        <f t="shared" si="612"/>
        <v>7500</v>
      </c>
      <c r="AE91" s="85">
        <f t="shared" si="612"/>
        <v>7400</v>
      </c>
      <c r="AF91" s="85">
        <f t="shared" si="612"/>
        <v>7300</v>
      </c>
      <c r="AG91" s="85">
        <f t="shared" si="612"/>
        <v>7200</v>
      </c>
      <c r="AH91" s="85">
        <f t="shared" si="612"/>
        <v>7100</v>
      </c>
      <c r="AI91" s="85">
        <f t="shared" si="612"/>
        <v>7000</v>
      </c>
      <c r="AJ91" s="85">
        <f t="shared" si="612"/>
        <v>6900</v>
      </c>
      <c r="AK91" s="85">
        <f t="shared" si="612"/>
        <v>6800</v>
      </c>
      <c r="AL91" s="85">
        <f t="shared" si="612"/>
        <v>6700</v>
      </c>
      <c r="AM91" s="85">
        <f t="shared" si="612"/>
        <v>6600</v>
      </c>
      <c r="AN91" s="85">
        <f t="shared" si="612"/>
        <v>6500</v>
      </c>
      <c r="AO91" s="85">
        <f t="shared" si="612"/>
        <v>6400</v>
      </c>
      <c r="AP91" s="85">
        <f t="shared" si="612"/>
        <v>6300</v>
      </c>
      <c r="AQ91" s="85">
        <f t="shared" si="612"/>
        <v>6200</v>
      </c>
      <c r="AR91" s="85">
        <f t="shared" si="612"/>
        <v>6100</v>
      </c>
      <c r="AS91" s="85">
        <f t="shared" si="612"/>
        <v>6000</v>
      </c>
      <c r="AT91" s="85">
        <f t="shared" si="612"/>
        <v>5900</v>
      </c>
      <c r="AU91" s="85">
        <f t="shared" si="612"/>
        <v>5800</v>
      </c>
      <c r="AV91" s="85">
        <f t="shared" si="612"/>
        <v>5700</v>
      </c>
      <c r="AW91" s="85">
        <f t="shared" si="612"/>
        <v>5600</v>
      </c>
      <c r="AX91" s="85">
        <f t="shared" si="612"/>
        <v>5500</v>
      </c>
      <c r="AY91" s="85">
        <f t="shared" si="612"/>
        <v>5400</v>
      </c>
      <c r="AZ91" s="85">
        <f t="shared" si="612"/>
        <v>5300</v>
      </c>
      <c r="BA91" s="85">
        <f t="shared" si="612"/>
        <v>5200</v>
      </c>
      <c r="BB91" s="85">
        <f t="shared" si="612"/>
        <v>5100</v>
      </c>
      <c r="BC91" s="85">
        <f t="shared" si="612"/>
        <v>5000</v>
      </c>
      <c r="BD91" s="85">
        <f t="shared" si="612"/>
        <v>4900</v>
      </c>
      <c r="BE91" s="85">
        <f t="shared" si="612"/>
        <v>4800</v>
      </c>
      <c r="BF91" s="85">
        <f t="shared" si="612"/>
        <v>4700</v>
      </c>
      <c r="BG91" s="85">
        <f t="shared" si="612"/>
        <v>4600</v>
      </c>
      <c r="BH91" s="85">
        <f t="shared" si="612"/>
        <v>4500</v>
      </c>
      <c r="BI91" s="85">
        <f t="shared" si="612"/>
        <v>4400</v>
      </c>
      <c r="BJ91" s="85">
        <f t="shared" si="612"/>
        <v>4300</v>
      </c>
      <c r="BK91" s="85">
        <f t="shared" si="612"/>
        <v>4200</v>
      </c>
      <c r="BL91" s="85">
        <f t="shared" si="612"/>
        <v>4100</v>
      </c>
      <c r="BM91" s="85">
        <f t="shared" si="612"/>
        <v>4000</v>
      </c>
      <c r="BN91" s="85">
        <f t="shared" si="612"/>
        <v>3900</v>
      </c>
      <c r="BO91" s="85">
        <f t="shared" si="612"/>
        <v>3800</v>
      </c>
      <c r="BP91" s="85">
        <f t="shared" si="612"/>
        <v>3700</v>
      </c>
      <c r="BQ91" s="85">
        <f t="shared" si="612"/>
        <v>3600</v>
      </c>
      <c r="BR91" s="85">
        <f t="shared" si="612"/>
        <v>3500</v>
      </c>
      <c r="BS91" s="85">
        <f t="shared" ref="BS91:ED91" si="613">BR94</f>
        <v>3400</v>
      </c>
      <c r="BT91" s="85">
        <f t="shared" si="613"/>
        <v>3300</v>
      </c>
      <c r="BU91" s="85">
        <f t="shared" si="613"/>
        <v>3200</v>
      </c>
      <c r="BV91" s="85">
        <f t="shared" si="613"/>
        <v>3100</v>
      </c>
      <c r="BW91" s="85">
        <f t="shared" si="613"/>
        <v>3000</v>
      </c>
      <c r="BX91" s="85">
        <f t="shared" si="613"/>
        <v>2900</v>
      </c>
      <c r="BY91" s="85">
        <f t="shared" si="613"/>
        <v>2800</v>
      </c>
      <c r="BZ91" s="85">
        <f t="shared" si="613"/>
        <v>2700</v>
      </c>
      <c r="CA91" s="85">
        <f t="shared" si="613"/>
        <v>2600</v>
      </c>
      <c r="CB91" s="85">
        <f t="shared" si="613"/>
        <v>2500</v>
      </c>
      <c r="CC91" s="85">
        <f t="shared" si="613"/>
        <v>2400</v>
      </c>
      <c r="CD91" s="85">
        <f t="shared" si="613"/>
        <v>2300</v>
      </c>
      <c r="CE91" s="85">
        <f t="shared" si="613"/>
        <v>2200</v>
      </c>
      <c r="CF91" s="85">
        <f t="shared" si="613"/>
        <v>2100</v>
      </c>
      <c r="CG91" s="85">
        <f t="shared" si="613"/>
        <v>2000</v>
      </c>
      <c r="CH91" s="85">
        <f t="shared" si="613"/>
        <v>1900</v>
      </c>
      <c r="CI91" s="85">
        <f t="shared" si="613"/>
        <v>1800</v>
      </c>
      <c r="CJ91" s="85">
        <f t="shared" si="613"/>
        <v>1700</v>
      </c>
      <c r="CK91" s="85">
        <f t="shared" si="613"/>
        <v>1600</v>
      </c>
      <c r="CL91" s="85">
        <f t="shared" si="613"/>
        <v>1500</v>
      </c>
      <c r="CM91" s="85">
        <f t="shared" si="613"/>
        <v>1400</v>
      </c>
      <c r="CN91" s="85">
        <f t="shared" si="613"/>
        <v>1300</v>
      </c>
      <c r="CO91" s="85">
        <f t="shared" si="613"/>
        <v>1200</v>
      </c>
      <c r="CP91" s="85">
        <f t="shared" si="613"/>
        <v>1100</v>
      </c>
      <c r="CQ91" s="85">
        <f t="shared" si="613"/>
        <v>1000</v>
      </c>
      <c r="CR91" s="85">
        <f t="shared" si="613"/>
        <v>900</v>
      </c>
      <c r="CS91" s="85">
        <f t="shared" si="613"/>
        <v>800</v>
      </c>
      <c r="CT91" s="85">
        <f t="shared" si="613"/>
        <v>700</v>
      </c>
      <c r="CU91" s="85">
        <f t="shared" si="613"/>
        <v>600</v>
      </c>
      <c r="CV91" s="85">
        <f t="shared" si="613"/>
        <v>500</v>
      </c>
      <c r="CW91" s="85">
        <f t="shared" si="613"/>
        <v>400</v>
      </c>
      <c r="CX91" s="85">
        <f t="shared" si="613"/>
        <v>300</v>
      </c>
      <c r="CY91" s="85">
        <f t="shared" si="613"/>
        <v>200</v>
      </c>
      <c r="CZ91" s="85">
        <f t="shared" si="613"/>
        <v>100</v>
      </c>
      <c r="DA91" s="85">
        <f t="shared" si="613"/>
        <v>0</v>
      </c>
      <c r="DB91" s="85">
        <f t="shared" si="613"/>
        <v>-100</v>
      </c>
      <c r="DC91" s="85">
        <f t="shared" si="613"/>
        <v>-200</v>
      </c>
      <c r="DD91" s="85">
        <f t="shared" si="613"/>
        <v>-300</v>
      </c>
      <c r="DE91" s="85">
        <f t="shared" si="613"/>
        <v>-400</v>
      </c>
      <c r="DF91" s="85">
        <f t="shared" si="613"/>
        <v>-500</v>
      </c>
      <c r="DG91" s="85">
        <f t="shared" si="613"/>
        <v>-600</v>
      </c>
      <c r="DH91" s="85">
        <f t="shared" si="613"/>
        <v>-700</v>
      </c>
      <c r="DI91" s="85">
        <f t="shared" si="613"/>
        <v>-800</v>
      </c>
      <c r="DJ91" s="85">
        <f t="shared" si="613"/>
        <v>-900</v>
      </c>
      <c r="DK91" s="85">
        <f t="shared" si="613"/>
        <v>-1000</v>
      </c>
      <c r="DL91" s="85">
        <f t="shared" si="613"/>
        <v>-1100</v>
      </c>
      <c r="DM91" s="85">
        <f t="shared" si="613"/>
        <v>-1200</v>
      </c>
      <c r="DN91" s="85">
        <f t="shared" si="613"/>
        <v>-1300</v>
      </c>
      <c r="DO91" s="85">
        <f t="shared" si="613"/>
        <v>-1400</v>
      </c>
      <c r="DP91" s="85">
        <f t="shared" si="613"/>
        <v>-1500</v>
      </c>
      <c r="DQ91" s="85">
        <f t="shared" si="613"/>
        <v>-1600</v>
      </c>
      <c r="DR91" s="85">
        <f t="shared" si="613"/>
        <v>-1700</v>
      </c>
      <c r="DS91" s="85">
        <f t="shared" si="613"/>
        <v>-1800</v>
      </c>
      <c r="DT91" s="85">
        <f t="shared" si="613"/>
        <v>-1900</v>
      </c>
      <c r="DU91" s="85">
        <f t="shared" si="613"/>
        <v>-2000</v>
      </c>
      <c r="DV91" s="85">
        <f t="shared" si="613"/>
        <v>-2100</v>
      </c>
      <c r="DW91" s="85">
        <f t="shared" si="613"/>
        <v>-2200</v>
      </c>
      <c r="DX91" s="85">
        <f t="shared" si="613"/>
        <v>-2300</v>
      </c>
      <c r="DY91" s="85">
        <f t="shared" si="613"/>
        <v>-2400</v>
      </c>
      <c r="DZ91" s="85">
        <f t="shared" si="613"/>
        <v>-2500</v>
      </c>
      <c r="EA91" s="85">
        <f t="shared" si="613"/>
        <v>-2600</v>
      </c>
      <c r="EB91" s="85">
        <f t="shared" si="613"/>
        <v>-2700</v>
      </c>
      <c r="EC91" s="85">
        <f t="shared" si="613"/>
        <v>-2800</v>
      </c>
      <c r="ED91" s="85">
        <f t="shared" si="613"/>
        <v>-2900</v>
      </c>
      <c r="EE91" s="85">
        <f t="shared" ref="EE91:EG91" si="614">ED94</f>
        <v>-3000</v>
      </c>
      <c r="EF91" s="85">
        <f t="shared" si="614"/>
        <v>-3100</v>
      </c>
      <c r="EG91" s="85">
        <f t="shared" si="614"/>
        <v>-3200</v>
      </c>
    </row>
    <row r="92" spans="1:137" x14ac:dyDescent="0.35">
      <c r="A92" s="67"/>
      <c r="B92" s="67"/>
      <c r="C92" s="67"/>
      <c r="D92" s="67" t="s">
        <v>67</v>
      </c>
      <c r="E92" s="85">
        <f>E91*($F$14/12)</f>
        <v>0</v>
      </c>
      <c r="F92" s="85">
        <f>F91*($F$14/12)</f>
        <v>0</v>
      </c>
      <c r="G92" s="85">
        <f t="shared" ref="G92:BR92" si="615">G91*($F$14/12)</f>
        <v>0</v>
      </c>
      <c r="H92" s="85">
        <f t="shared" si="615"/>
        <v>0</v>
      </c>
      <c r="I92" s="85">
        <f t="shared" si="615"/>
        <v>0</v>
      </c>
      <c r="J92" s="85">
        <f t="shared" si="615"/>
        <v>0</v>
      </c>
      <c r="K92" s="85">
        <f t="shared" si="615"/>
        <v>0</v>
      </c>
      <c r="L92" s="85">
        <f t="shared" si="615"/>
        <v>0</v>
      </c>
      <c r="M92" s="85">
        <f t="shared" si="615"/>
        <v>0</v>
      </c>
      <c r="N92" s="85">
        <f t="shared" si="615"/>
        <v>0</v>
      </c>
      <c r="O92" s="85">
        <f t="shared" si="615"/>
        <v>0</v>
      </c>
      <c r="P92" s="85">
        <f t="shared" si="615"/>
        <v>0</v>
      </c>
      <c r="Q92" s="85">
        <f t="shared" si="615"/>
        <v>0</v>
      </c>
      <c r="R92" s="85">
        <f t="shared" si="615"/>
        <v>0</v>
      </c>
      <c r="S92" s="85">
        <f t="shared" si="615"/>
        <v>0</v>
      </c>
      <c r="T92" s="85">
        <f t="shared" si="615"/>
        <v>0</v>
      </c>
      <c r="U92" s="85">
        <f t="shared" si="615"/>
        <v>0</v>
      </c>
      <c r="V92" s="85">
        <f t="shared" si="615"/>
        <v>0</v>
      </c>
      <c r="W92" s="85">
        <f t="shared" si="615"/>
        <v>0</v>
      </c>
      <c r="X92" s="85">
        <f t="shared" si="615"/>
        <v>0</v>
      </c>
      <c r="Y92" s="85">
        <f t="shared" si="615"/>
        <v>0</v>
      </c>
      <c r="Z92" s="85">
        <f t="shared" si="615"/>
        <v>0</v>
      </c>
      <c r="AA92" s="85">
        <f t="shared" si="615"/>
        <v>0</v>
      </c>
      <c r="AB92" s="85">
        <f t="shared" si="615"/>
        <v>0</v>
      </c>
      <c r="AC92" s="85">
        <f t="shared" si="615"/>
        <v>0</v>
      </c>
      <c r="AD92" s="85">
        <f t="shared" si="615"/>
        <v>0</v>
      </c>
      <c r="AE92" s="85">
        <f t="shared" si="615"/>
        <v>0</v>
      </c>
      <c r="AF92" s="85">
        <f t="shared" si="615"/>
        <v>0</v>
      </c>
      <c r="AG92" s="85">
        <f t="shared" si="615"/>
        <v>0</v>
      </c>
      <c r="AH92" s="85">
        <f t="shared" si="615"/>
        <v>0</v>
      </c>
      <c r="AI92" s="85">
        <f t="shared" si="615"/>
        <v>0</v>
      </c>
      <c r="AJ92" s="85">
        <f t="shared" si="615"/>
        <v>0</v>
      </c>
      <c r="AK92" s="85">
        <f t="shared" si="615"/>
        <v>0</v>
      </c>
      <c r="AL92" s="85">
        <f t="shared" si="615"/>
        <v>0</v>
      </c>
      <c r="AM92" s="85">
        <f t="shared" si="615"/>
        <v>0</v>
      </c>
      <c r="AN92" s="85">
        <f t="shared" si="615"/>
        <v>0</v>
      </c>
      <c r="AO92" s="85">
        <f t="shared" si="615"/>
        <v>0</v>
      </c>
      <c r="AP92" s="85">
        <f t="shared" si="615"/>
        <v>0</v>
      </c>
      <c r="AQ92" s="85">
        <f t="shared" si="615"/>
        <v>0</v>
      </c>
      <c r="AR92" s="85">
        <f t="shared" si="615"/>
        <v>0</v>
      </c>
      <c r="AS92" s="85">
        <f t="shared" si="615"/>
        <v>0</v>
      </c>
      <c r="AT92" s="85">
        <f t="shared" si="615"/>
        <v>0</v>
      </c>
      <c r="AU92" s="85">
        <f t="shared" si="615"/>
        <v>0</v>
      </c>
      <c r="AV92" s="85">
        <f t="shared" si="615"/>
        <v>0</v>
      </c>
      <c r="AW92" s="85">
        <f t="shared" si="615"/>
        <v>0</v>
      </c>
      <c r="AX92" s="85">
        <f t="shared" si="615"/>
        <v>0</v>
      </c>
      <c r="AY92" s="85">
        <f t="shared" si="615"/>
        <v>0</v>
      </c>
      <c r="AZ92" s="85">
        <f t="shared" si="615"/>
        <v>0</v>
      </c>
      <c r="BA92" s="85">
        <f t="shared" si="615"/>
        <v>0</v>
      </c>
      <c r="BB92" s="85">
        <f t="shared" si="615"/>
        <v>0</v>
      </c>
      <c r="BC92" s="85">
        <f t="shared" si="615"/>
        <v>0</v>
      </c>
      <c r="BD92" s="85">
        <f t="shared" si="615"/>
        <v>0</v>
      </c>
      <c r="BE92" s="85">
        <f t="shared" si="615"/>
        <v>0</v>
      </c>
      <c r="BF92" s="85">
        <f t="shared" si="615"/>
        <v>0</v>
      </c>
      <c r="BG92" s="85">
        <f t="shared" si="615"/>
        <v>0</v>
      </c>
      <c r="BH92" s="85">
        <f t="shared" si="615"/>
        <v>0</v>
      </c>
      <c r="BI92" s="85">
        <f t="shared" si="615"/>
        <v>0</v>
      </c>
      <c r="BJ92" s="85">
        <f t="shared" si="615"/>
        <v>0</v>
      </c>
      <c r="BK92" s="85">
        <f t="shared" si="615"/>
        <v>0</v>
      </c>
      <c r="BL92" s="85">
        <f t="shared" si="615"/>
        <v>0</v>
      </c>
      <c r="BM92" s="85">
        <f t="shared" si="615"/>
        <v>0</v>
      </c>
      <c r="BN92" s="85">
        <f t="shared" si="615"/>
        <v>0</v>
      </c>
      <c r="BO92" s="85">
        <f t="shared" si="615"/>
        <v>0</v>
      </c>
      <c r="BP92" s="85">
        <f t="shared" si="615"/>
        <v>0</v>
      </c>
      <c r="BQ92" s="85">
        <f t="shared" si="615"/>
        <v>0</v>
      </c>
      <c r="BR92" s="85">
        <f t="shared" si="615"/>
        <v>0</v>
      </c>
      <c r="BS92" s="85">
        <f t="shared" ref="BS92:ED92" si="616">BS91*($F$14/12)</f>
        <v>0</v>
      </c>
      <c r="BT92" s="85">
        <f t="shared" si="616"/>
        <v>0</v>
      </c>
      <c r="BU92" s="85">
        <f t="shared" si="616"/>
        <v>0</v>
      </c>
      <c r="BV92" s="85">
        <f t="shared" si="616"/>
        <v>0</v>
      </c>
      <c r="BW92" s="85">
        <f t="shared" si="616"/>
        <v>0</v>
      </c>
      <c r="BX92" s="85">
        <f t="shared" si="616"/>
        <v>0</v>
      </c>
      <c r="BY92" s="85">
        <f t="shared" si="616"/>
        <v>0</v>
      </c>
      <c r="BZ92" s="85">
        <f t="shared" si="616"/>
        <v>0</v>
      </c>
      <c r="CA92" s="85">
        <f t="shared" si="616"/>
        <v>0</v>
      </c>
      <c r="CB92" s="85">
        <f t="shared" si="616"/>
        <v>0</v>
      </c>
      <c r="CC92" s="85">
        <f t="shared" si="616"/>
        <v>0</v>
      </c>
      <c r="CD92" s="85">
        <f t="shared" si="616"/>
        <v>0</v>
      </c>
      <c r="CE92" s="85">
        <f t="shared" si="616"/>
        <v>0</v>
      </c>
      <c r="CF92" s="85">
        <f t="shared" si="616"/>
        <v>0</v>
      </c>
      <c r="CG92" s="85">
        <f t="shared" si="616"/>
        <v>0</v>
      </c>
      <c r="CH92" s="85">
        <f t="shared" si="616"/>
        <v>0</v>
      </c>
      <c r="CI92" s="85">
        <f t="shared" si="616"/>
        <v>0</v>
      </c>
      <c r="CJ92" s="85">
        <f t="shared" si="616"/>
        <v>0</v>
      </c>
      <c r="CK92" s="85">
        <f t="shared" si="616"/>
        <v>0</v>
      </c>
      <c r="CL92" s="85">
        <f t="shared" si="616"/>
        <v>0</v>
      </c>
      <c r="CM92" s="85">
        <f t="shared" si="616"/>
        <v>0</v>
      </c>
      <c r="CN92" s="85">
        <f t="shared" si="616"/>
        <v>0</v>
      </c>
      <c r="CO92" s="85">
        <f t="shared" si="616"/>
        <v>0</v>
      </c>
      <c r="CP92" s="85">
        <f t="shared" si="616"/>
        <v>0</v>
      </c>
      <c r="CQ92" s="85">
        <f t="shared" si="616"/>
        <v>0</v>
      </c>
      <c r="CR92" s="85">
        <f t="shared" si="616"/>
        <v>0</v>
      </c>
      <c r="CS92" s="85">
        <f t="shared" si="616"/>
        <v>0</v>
      </c>
      <c r="CT92" s="85">
        <f t="shared" si="616"/>
        <v>0</v>
      </c>
      <c r="CU92" s="85">
        <f t="shared" si="616"/>
        <v>0</v>
      </c>
      <c r="CV92" s="85">
        <f t="shared" si="616"/>
        <v>0</v>
      </c>
      <c r="CW92" s="85">
        <f t="shared" si="616"/>
        <v>0</v>
      </c>
      <c r="CX92" s="85">
        <f t="shared" si="616"/>
        <v>0</v>
      </c>
      <c r="CY92" s="85">
        <f t="shared" si="616"/>
        <v>0</v>
      </c>
      <c r="CZ92" s="85">
        <f t="shared" si="616"/>
        <v>0</v>
      </c>
      <c r="DA92" s="85">
        <f t="shared" si="616"/>
        <v>0</v>
      </c>
      <c r="DB92" s="85">
        <f t="shared" si="616"/>
        <v>0</v>
      </c>
      <c r="DC92" s="85">
        <f t="shared" si="616"/>
        <v>0</v>
      </c>
      <c r="DD92" s="85">
        <f t="shared" si="616"/>
        <v>0</v>
      </c>
      <c r="DE92" s="85">
        <f t="shared" si="616"/>
        <v>0</v>
      </c>
      <c r="DF92" s="85">
        <f t="shared" si="616"/>
        <v>0</v>
      </c>
      <c r="DG92" s="85">
        <f t="shared" si="616"/>
        <v>0</v>
      </c>
      <c r="DH92" s="85">
        <f t="shared" si="616"/>
        <v>0</v>
      </c>
      <c r="DI92" s="85">
        <f t="shared" si="616"/>
        <v>0</v>
      </c>
      <c r="DJ92" s="85">
        <f t="shared" si="616"/>
        <v>0</v>
      </c>
      <c r="DK92" s="85">
        <f t="shared" si="616"/>
        <v>0</v>
      </c>
      <c r="DL92" s="85">
        <f t="shared" si="616"/>
        <v>0</v>
      </c>
      <c r="DM92" s="85">
        <f t="shared" si="616"/>
        <v>0</v>
      </c>
      <c r="DN92" s="85">
        <f t="shared" si="616"/>
        <v>0</v>
      </c>
      <c r="DO92" s="85">
        <f t="shared" si="616"/>
        <v>0</v>
      </c>
      <c r="DP92" s="85">
        <f t="shared" si="616"/>
        <v>0</v>
      </c>
      <c r="DQ92" s="85">
        <f t="shared" si="616"/>
        <v>0</v>
      </c>
      <c r="DR92" s="85">
        <f t="shared" si="616"/>
        <v>0</v>
      </c>
      <c r="DS92" s="85">
        <f t="shared" si="616"/>
        <v>0</v>
      </c>
      <c r="DT92" s="85">
        <f t="shared" si="616"/>
        <v>0</v>
      </c>
      <c r="DU92" s="85">
        <f t="shared" si="616"/>
        <v>0</v>
      </c>
      <c r="DV92" s="85">
        <f t="shared" si="616"/>
        <v>0</v>
      </c>
      <c r="DW92" s="85">
        <f t="shared" si="616"/>
        <v>0</v>
      </c>
      <c r="DX92" s="85">
        <f t="shared" si="616"/>
        <v>0</v>
      </c>
      <c r="DY92" s="85">
        <f t="shared" si="616"/>
        <v>0</v>
      </c>
      <c r="DZ92" s="85">
        <f t="shared" si="616"/>
        <v>0</v>
      </c>
      <c r="EA92" s="85">
        <f t="shared" si="616"/>
        <v>0</v>
      </c>
      <c r="EB92" s="85">
        <f t="shared" si="616"/>
        <v>0</v>
      </c>
      <c r="EC92" s="85">
        <f t="shared" si="616"/>
        <v>0</v>
      </c>
      <c r="ED92" s="85">
        <f t="shared" si="616"/>
        <v>0</v>
      </c>
      <c r="EE92" s="85">
        <f t="shared" ref="EE92:EG92" si="617">EE91*($F$14/12)</f>
        <v>0</v>
      </c>
      <c r="EF92" s="85">
        <f t="shared" si="617"/>
        <v>0</v>
      </c>
      <c r="EG92" s="85">
        <f t="shared" si="617"/>
        <v>0</v>
      </c>
    </row>
    <row r="93" spans="1:137" x14ac:dyDescent="0.35">
      <c r="A93" s="67"/>
      <c r="B93" s="67"/>
      <c r="C93" s="67"/>
      <c r="D93" s="67" t="s">
        <v>69</v>
      </c>
      <c r="E93" s="85">
        <f>$G$14</f>
        <v>100</v>
      </c>
      <c r="F93" s="85">
        <f>$G$14</f>
        <v>100</v>
      </c>
      <c r="G93" s="85">
        <f t="shared" ref="G93:BR93" si="618">$G$14</f>
        <v>100</v>
      </c>
      <c r="H93" s="85">
        <f t="shared" si="618"/>
        <v>100</v>
      </c>
      <c r="I93" s="85">
        <f t="shared" si="618"/>
        <v>100</v>
      </c>
      <c r="J93" s="85">
        <f t="shared" si="618"/>
        <v>100</v>
      </c>
      <c r="K93" s="85">
        <f t="shared" si="618"/>
        <v>100</v>
      </c>
      <c r="L93" s="85">
        <f t="shared" si="618"/>
        <v>100</v>
      </c>
      <c r="M93" s="85">
        <f t="shared" si="618"/>
        <v>100</v>
      </c>
      <c r="N93" s="85">
        <f t="shared" si="618"/>
        <v>100</v>
      </c>
      <c r="O93" s="85">
        <f t="shared" si="618"/>
        <v>100</v>
      </c>
      <c r="P93" s="85">
        <f t="shared" si="618"/>
        <v>100</v>
      </c>
      <c r="Q93" s="85">
        <f t="shared" si="618"/>
        <v>100</v>
      </c>
      <c r="R93" s="85">
        <f t="shared" si="618"/>
        <v>100</v>
      </c>
      <c r="S93" s="85">
        <f t="shared" si="618"/>
        <v>100</v>
      </c>
      <c r="T93" s="85">
        <f t="shared" si="618"/>
        <v>100</v>
      </c>
      <c r="U93" s="85">
        <f t="shared" si="618"/>
        <v>100</v>
      </c>
      <c r="V93" s="85">
        <f t="shared" si="618"/>
        <v>100</v>
      </c>
      <c r="W93" s="85">
        <f t="shared" si="618"/>
        <v>100</v>
      </c>
      <c r="X93" s="85">
        <f t="shared" si="618"/>
        <v>100</v>
      </c>
      <c r="Y93" s="85">
        <f t="shared" si="618"/>
        <v>100</v>
      </c>
      <c r="Z93" s="85">
        <f t="shared" si="618"/>
        <v>100</v>
      </c>
      <c r="AA93" s="85">
        <f t="shared" si="618"/>
        <v>100</v>
      </c>
      <c r="AB93" s="85">
        <f t="shared" si="618"/>
        <v>100</v>
      </c>
      <c r="AC93" s="85">
        <f t="shared" si="618"/>
        <v>100</v>
      </c>
      <c r="AD93" s="85">
        <f t="shared" si="618"/>
        <v>100</v>
      </c>
      <c r="AE93" s="85">
        <f t="shared" si="618"/>
        <v>100</v>
      </c>
      <c r="AF93" s="85">
        <f t="shared" si="618"/>
        <v>100</v>
      </c>
      <c r="AG93" s="85">
        <f t="shared" si="618"/>
        <v>100</v>
      </c>
      <c r="AH93" s="85">
        <f t="shared" si="618"/>
        <v>100</v>
      </c>
      <c r="AI93" s="85">
        <f t="shared" si="618"/>
        <v>100</v>
      </c>
      <c r="AJ93" s="85">
        <f t="shared" si="618"/>
        <v>100</v>
      </c>
      <c r="AK93" s="85">
        <f t="shared" si="618"/>
        <v>100</v>
      </c>
      <c r="AL93" s="85">
        <f t="shared" si="618"/>
        <v>100</v>
      </c>
      <c r="AM93" s="85">
        <f t="shared" si="618"/>
        <v>100</v>
      </c>
      <c r="AN93" s="85">
        <f t="shared" si="618"/>
        <v>100</v>
      </c>
      <c r="AO93" s="85">
        <f t="shared" si="618"/>
        <v>100</v>
      </c>
      <c r="AP93" s="85">
        <f t="shared" si="618"/>
        <v>100</v>
      </c>
      <c r="AQ93" s="85">
        <f t="shared" si="618"/>
        <v>100</v>
      </c>
      <c r="AR93" s="85">
        <f t="shared" si="618"/>
        <v>100</v>
      </c>
      <c r="AS93" s="85">
        <f t="shared" si="618"/>
        <v>100</v>
      </c>
      <c r="AT93" s="85">
        <f t="shared" si="618"/>
        <v>100</v>
      </c>
      <c r="AU93" s="85">
        <f t="shared" si="618"/>
        <v>100</v>
      </c>
      <c r="AV93" s="85">
        <f t="shared" si="618"/>
        <v>100</v>
      </c>
      <c r="AW93" s="85">
        <f t="shared" si="618"/>
        <v>100</v>
      </c>
      <c r="AX93" s="85">
        <f t="shared" si="618"/>
        <v>100</v>
      </c>
      <c r="AY93" s="85">
        <f t="shared" si="618"/>
        <v>100</v>
      </c>
      <c r="AZ93" s="85">
        <f t="shared" si="618"/>
        <v>100</v>
      </c>
      <c r="BA93" s="85">
        <f t="shared" si="618"/>
        <v>100</v>
      </c>
      <c r="BB93" s="85">
        <f t="shared" si="618"/>
        <v>100</v>
      </c>
      <c r="BC93" s="85">
        <f t="shared" si="618"/>
        <v>100</v>
      </c>
      <c r="BD93" s="85">
        <f t="shared" si="618"/>
        <v>100</v>
      </c>
      <c r="BE93" s="85">
        <f t="shared" si="618"/>
        <v>100</v>
      </c>
      <c r="BF93" s="85">
        <f t="shared" si="618"/>
        <v>100</v>
      </c>
      <c r="BG93" s="85">
        <f t="shared" si="618"/>
        <v>100</v>
      </c>
      <c r="BH93" s="85">
        <f t="shared" si="618"/>
        <v>100</v>
      </c>
      <c r="BI93" s="85">
        <f t="shared" si="618"/>
        <v>100</v>
      </c>
      <c r="BJ93" s="85">
        <f t="shared" si="618"/>
        <v>100</v>
      </c>
      <c r="BK93" s="85">
        <f t="shared" si="618"/>
        <v>100</v>
      </c>
      <c r="BL93" s="85">
        <f t="shared" si="618"/>
        <v>100</v>
      </c>
      <c r="BM93" s="85">
        <f t="shared" si="618"/>
        <v>100</v>
      </c>
      <c r="BN93" s="85">
        <f t="shared" si="618"/>
        <v>100</v>
      </c>
      <c r="BO93" s="85">
        <f t="shared" si="618"/>
        <v>100</v>
      </c>
      <c r="BP93" s="85">
        <f t="shared" si="618"/>
        <v>100</v>
      </c>
      <c r="BQ93" s="85">
        <f t="shared" si="618"/>
        <v>100</v>
      </c>
      <c r="BR93" s="85">
        <f t="shared" si="618"/>
        <v>100</v>
      </c>
      <c r="BS93" s="85">
        <f t="shared" ref="BS93:ED93" si="619">$G$14</f>
        <v>100</v>
      </c>
      <c r="BT93" s="85">
        <f t="shared" si="619"/>
        <v>100</v>
      </c>
      <c r="BU93" s="85">
        <f t="shared" si="619"/>
        <v>100</v>
      </c>
      <c r="BV93" s="85">
        <f t="shared" si="619"/>
        <v>100</v>
      </c>
      <c r="BW93" s="85">
        <f t="shared" si="619"/>
        <v>100</v>
      </c>
      <c r="BX93" s="85">
        <f t="shared" si="619"/>
        <v>100</v>
      </c>
      <c r="BY93" s="85">
        <f t="shared" si="619"/>
        <v>100</v>
      </c>
      <c r="BZ93" s="85">
        <f t="shared" si="619"/>
        <v>100</v>
      </c>
      <c r="CA93" s="85">
        <f t="shared" si="619"/>
        <v>100</v>
      </c>
      <c r="CB93" s="85">
        <f t="shared" si="619"/>
        <v>100</v>
      </c>
      <c r="CC93" s="85">
        <f t="shared" si="619"/>
        <v>100</v>
      </c>
      <c r="CD93" s="85">
        <f t="shared" si="619"/>
        <v>100</v>
      </c>
      <c r="CE93" s="85">
        <f t="shared" si="619"/>
        <v>100</v>
      </c>
      <c r="CF93" s="85">
        <f t="shared" si="619"/>
        <v>100</v>
      </c>
      <c r="CG93" s="85">
        <f t="shared" si="619"/>
        <v>100</v>
      </c>
      <c r="CH93" s="85">
        <f t="shared" si="619"/>
        <v>100</v>
      </c>
      <c r="CI93" s="85">
        <f t="shared" si="619"/>
        <v>100</v>
      </c>
      <c r="CJ93" s="85">
        <f t="shared" si="619"/>
        <v>100</v>
      </c>
      <c r="CK93" s="85">
        <f t="shared" si="619"/>
        <v>100</v>
      </c>
      <c r="CL93" s="85">
        <f t="shared" si="619"/>
        <v>100</v>
      </c>
      <c r="CM93" s="85">
        <f t="shared" si="619"/>
        <v>100</v>
      </c>
      <c r="CN93" s="85">
        <f t="shared" si="619"/>
        <v>100</v>
      </c>
      <c r="CO93" s="85">
        <f t="shared" si="619"/>
        <v>100</v>
      </c>
      <c r="CP93" s="85">
        <f t="shared" si="619"/>
        <v>100</v>
      </c>
      <c r="CQ93" s="85">
        <f t="shared" si="619"/>
        <v>100</v>
      </c>
      <c r="CR93" s="85">
        <f t="shared" si="619"/>
        <v>100</v>
      </c>
      <c r="CS93" s="85">
        <f t="shared" si="619"/>
        <v>100</v>
      </c>
      <c r="CT93" s="85">
        <f t="shared" si="619"/>
        <v>100</v>
      </c>
      <c r="CU93" s="85">
        <f t="shared" si="619"/>
        <v>100</v>
      </c>
      <c r="CV93" s="85">
        <f t="shared" si="619"/>
        <v>100</v>
      </c>
      <c r="CW93" s="85">
        <f t="shared" si="619"/>
        <v>100</v>
      </c>
      <c r="CX93" s="85">
        <f t="shared" si="619"/>
        <v>100</v>
      </c>
      <c r="CY93" s="85">
        <f t="shared" si="619"/>
        <v>100</v>
      </c>
      <c r="CZ93" s="85">
        <f t="shared" si="619"/>
        <v>100</v>
      </c>
      <c r="DA93" s="85">
        <f t="shared" si="619"/>
        <v>100</v>
      </c>
      <c r="DB93" s="85">
        <f t="shared" si="619"/>
        <v>100</v>
      </c>
      <c r="DC93" s="85">
        <f t="shared" si="619"/>
        <v>100</v>
      </c>
      <c r="DD93" s="85">
        <f t="shared" si="619"/>
        <v>100</v>
      </c>
      <c r="DE93" s="85">
        <f t="shared" si="619"/>
        <v>100</v>
      </c>
      <c r="DF93" s="85">
        <f t="shared" si="619"/>
        <v>100</v>
      </c>
      <c r="DG93" s="85">
        <f t="shared" si="619"/>
        <v>100</v>
      </c>
      <c r="DH93" s="85">
        <f t="shared" si="619"/>
        <v>100</v>
      </c>
      <c r="DI93" s="85">
        <f t="shared" si="619"/>
        <v>100</v>
      </c>
      <c r="DJ93" s="85">
        <f t="shared" si="619"/>
        <v>100</v>
      </c>
      <c r="DK93" s="85">
        <f t="shared" si="619"/>
        <v>100</v>
      </c>
      <c r="DL93" s="85">
        <f t="shared" si="619"/>
        <v>100</v>
      </c>
      <c r="DM93" s="85">
        <f t="shared" si="619"/>
        <v>100</v>
      </c>
      <c r="DN93" s="85">
        <f t="shared" si="619"/>
        <v>100</v>
      </c>
      <c r="DO93" s="85">
        <f t="shared" si="619"/>
        <v>100</v>
      </c>
      <c r="DP93" s="85">
        <f t="shared" si="619"/>
        <v>100</v>
      </c>
      <c r="DQ93" s="85">
        <f t="shared" si="619"/>
        <v>100</v>
      </c>
      <c r="DR93" s="85">
        <f t="shared" si="619"/>
        <v>100</v>
      </c>
      <c r="DS93" s="85">
        <f t="shared" si="619"/>
        <v>100</v>
      </c>
      <c r="DT93" s="85">
        <f t="shared" si="619"/>
        <v>100</v>
      </c>
      <c r="DU93" s="85">
        <f t="shared" si="619"/>
        <v>100</v>
      </c>
      <c r="DV93" s="85">
        <f t="shared" si="619"/>
        <v>100</v>
      </c>
      <c r="DW93" s="85">
        <f t="shared" si="619"/>
        <v>100</v>
      </c>
      <c r="DX93" s="85">
        <f t="shared" si="619"/>
        <v>100</v>
      </c>
      <c r="DY93" s="85">
        <f t="shared" si="619"/>
        <v>100</v>
      </c>
      <c r="DZ93" s="85">
        <f t="shared" si="619"/>
        <v>100</v>
      </c>
      <c r="EA93" s="85">
        <f t="shared" si="619"/>
        <v>100</v>
      </c>
      <c r="EB93" s="85">
        <f t="shared" si="619"/>
        <v>100</v>
      </c>
      <c r="EC93" s="85">
        <f t="shared" si="619"/>
        <v>100</v>
      </c>
      <c r="ED93" s="85">
        <f t="shared" si="619"/>
        <v>100</v>
      </c>
      <c r="EE93" s="85">
        <f t="shared" ref="EE93:EG93" si="620">$G$14</f>
        <v>100</v>
      </c>
      <c r="EF93" s="85">
        <f t="shared" si="620"/>
        <v>100</v>
      </c>
      <c r="EG93" s="85">
        <f t="shared" si="620"/>
        <v>100</v>
      </c>
    </row>
    <row r="94" spans="1:137" x14ac:dyDescent="0.35">
      <c r="A94" s="67"/>
      <c r="B94" s="67"/>
      <c r="C94" s="67"/>
      <c r="D94" s="67" t="s">
        <v>68</v>
      </c>
      <c r="E94" s="85">
        <f>E91+E92-E93</f>
        <v>9900</v>
      </c>
      <c r="F94" s="85">
        <f>F91+F92-F93</f>
        <v>9800</v>
      </c>
      <c r="G94" s="85">
        <f t="shared" ref="G94:BR94" si="621">G91+G92-G93</f>
        <v>9700</v>
      </c>
      <c r="H94" s="85">
        <f t="shared" si="621"/>
        <v>9600</v>
      </c>
      <c r="I94" s="85">
        <f t="shared" si="621"/>
        <v>9500</v>
      </c>
      <c r="J94" s="85">
        <f t="shared" si="621"/>
        <v>9400</v>
      </c>
      <c r="K94" s="85">
        <f t="shared" si="621"/>
        <v>9300</v>
      </c>
      <c r="L94" s="85">
        <f t="shared" si="621"/>
        <v>9200</v>
      </c>
      <c r="M94" s="85">
        <f t="shared" si="621"/>
        <v>9100</v>
      </c>
      <c r="N94" s="85">
        <f t="shared" si="621"/>
        <v>9000</v>
      </c>
      <c r="O94" s="85">
        <f t="shared" si="621"/>
        <v>8900</v>
      </c>
      <c r="P94" s="85">
        <f t="shared" si="621"/>
        <v>8800</v>
      </c>
      <c r="Q94" s="85">
        <f t="shared" si="621"/>
        <v>8700</v>
      </c>
      <c r="R94" s="85">
        <f t="shared" si="621"/>
        <v>8600</v>
      </c>
      <c r="S94" s="85">
        <f t="shared" si="621"/>
        <v>8500</v>
      </c>
      <c r="T94" s="85">
        <f t="shared" si="621"/>
        <v>8400</v>
      </c>
      <c r="U94" s="85">
        <f t="shared" si="621"/>
        <v>8300</v>
      </c>
      <c r="V94" s="85">
        <f t="shared" si="621"/>
        <v>8200</v>
      </c>
      <c r="W94" s="85">
        <f t="shared" si="621"/>
        <v>8100</v>
      </c>
      <c r="X94" s="85">
        <f t="shared" si="621"/>
        <v>8000</v>
      </c>
      <c r="Y94" s="85">
        <f t="shared" si="621"/>
        <v>7900</v>
      </c>
      <c r="Z94" s="85">
        <f t="shared" si="621"/>
        <v>7800</v>
      </c>
      <c r="AA94" s="85">
        <f t="shared" si="621"/>
        <v>7700</v>
      </c>
      <c r="AB94" s="85">
        <f t="shared" si="621"/>
        <v>7600</v>
      </c>
      <c r="AC94" s="85">
        <f t="shared" si="621"/>
        <v>7500</v>
      </c>
      <c r="AD94" s="85">
        <f t="shared" si="621"/>
        <v>7400</v>
      </c>
      <c r="AE94" s="85">
        <f t="shared" si="621"/>
        <v>7300</v>
      </c>
      <c r="AF94" s="85">
        <f t="shared" si="621"/>
        <v>7200</v>
      </c>
      <c r="AG94" s="85">
        <f t="shared" si="621"/>
        <v>7100</v>
      </c>
      <c r="AH94" s="85">
        <f t="shared" si="621"/>
        <v>7000</v>
      </c>
      <c r="AI94" s="85">
        <f t="shared" si="621"/>
        <v>6900</v>
      </c>
      <c r="AJ94" s="85">
        <f t="shared" si="621"/>
        <v>6800</v>
      </c>
      <c r="AK94" s="85">
        <f t="shared" si="621"/>
        <v>6700</v>
      </c>
      <c r="AL94" s="85">
        <f t="shared" si="621"/>
        <v>6600</v>
      </c>
      <c r="AM94" s="85">
        <f t="shared" si="621"/>
        <v>6500</v>
      </c>
      <c r="AN94" s="85">
        <f t="shared" si="621"/>
        <v>6400</v>
      </c>
      <c r="AO94" s="85">
        <f t="shared" si="621"/>
        <v>6300</v>
      </c>
      <c r="AP94" s="85">
        <f t="shared" si="621"/>
        <v>6200</v>
      </c>
      <c r="AQ94" s="85">
        <f t="shared" si="621"/>
        <v>6100</v>
      </c>
      <c r="AR94" s="85">
        <f t="shared" si="621"/>
        <v>6000</v>
      </c>
      <c r="AS94" s="85">
        <f t="shared" si="621"/>
        <v>5900</v>
      </c>
      <c r="AT94" s="85">
        <f t="shared" si="621"/>
        <v>5800</v>
      </c>
      <c r="AU94" s="85">
        <f t="shared" si="621"/>
        <v>5700</v>
      </c>
      <c r="AV94" s="85">
        <f t="shared" si="621"/>
        <v>5600</v>
      </c>
      <c r="AW94" s="85">
        <f t="shared" si="621"/>
        <v>5500</v>
      </c>
      <c r="AX94" s="85">
        <f t="shared" si="621"/>
        <v>5400</v>
      </c>
      <c r="AY94" s="85">
        <f t="shared" si="621"/>
        <v>5300</v>
      </c>
      <c r="AZ94" s="85">
        <f t="shared" si="621"/>
        <v>5200</v>
      </c>
      <c r="BA94" s="85">
        <f t="shared" si="621"/>
        <v>5100</v>
      </c>
      <c r="BB94" s="85">
        <f t="shared" si="621"/>
        <v>5000</v>
      </c>
      <c r="BC94" s="85">
        <f t="shared" si="621"/>
        <v>4900</v>
      </c>
      <c r="BD94" s="85">
        <f t="shared" si="621"/>
        <v>4800</v>
      </c>
      <c r="BE94" s="85">
        <f t="shared" si="621"/>
        <v>4700</v>
      </c>
      <c r="BF94" s="85">
        <f t="shared" si="621"/>
        <v>4600</v>
      </c>
      <c r="BG94" s="85">
        <f t="shared" si="621"/>
        <v>4500</v>
      </c>
      <c r="BH94" s="85">
        <f t="shared" si="621"/>
        <v>4400</v>
      </c>
      <c r="BI94" s="85">
        <f t="shared" si="621"/>
        <v>4300</v>
      </c>
      <c r="BJ94" s="85">
        <f t="shared" si="621"/>
        <v>4200</v>
      </c>
      <c r="BK94" s="85">
        <f t="shared" si="621"/>
        <v>4100</v>
      </c>
      <c r="BL94" s="85">
        <f t="shared" si="621"/>
        <v>4000</v>
      </c>
      <c r="BM94" s="85">
        <f t="shared" si="621"/>
        <v>3900</v>
      </c>
      <c r="BN94" s="85">
        <f t="shared" si="621"/>
        <v>3800</v>
      </c>
      <c r="BO94" s="85">
        <f t="shared" si="621"/>
        <v>3700</v>
      </c>
      <c r="BP94" s="85">
        <f t="shared" si="621"/>
        <v>3600</v>
      </c>
      <c r="BQ94" s="85">
        <f t="shared" si="621"/>
        <v>3500</v>
      </c>
      <c r="BR94" s="85">
        <f t="shared" si="621"/>
        <v>3400</v>
      </c>
      <c r="BS94" s="85">
        <f t="shared" ref="BS94:ED94" si="622">BS91+BS92-BS93</f>
        <v>3300</v>
      </c>
      <c r="BT94" s="85">
        <f t="shared" si="622"/>
        <v>3200</v>
      </c>
      <c r="BU94" s="85">
        <f t="shared" si="622"/>
        <v>3100</v>
      </c>
      <c r="BV94" s="85">
        <f t="shared" si="622"/>
        <v>3000</v>
      </c>
      <c r="BW94" s="85">
        <f t="shared" si="622"/>
        <v>2900</v>
      </c>
      <c r="BX94" s="85">
        <f t="shared" si="622"/>
        <v>2800</v>
      </c>
      <c r="BY94" s="85">
        <f t="shared" si="622"/>
        <v>2700</v>
      </c>
      <c r="BZ94" s="85">
        <f t="shared" si="622"/>
        <v>2600</v>
      </c>
      <c r="CA94" s="85">
        <f t="shared" si="622"/>
        <v>2500</v>
      </c>
      <c r="CB94" s="85">
        <f t="shared" si="622"/>
        <v>2400</v>
      </c>
      <c r="CC94" s="85">
        <f t="shared" si="622"/>
        <v>2300</v>
      </c>
      <c r="CD94" s="85">
        <f t="shared" si="622"/>
        <v>2200</v>
      </c>
      <c r="CE94" s="85">
        <f t="shared" si="622"/>
        <v>2100</v>
      </c>
      <c r="CF94" s="85">
        <f t="shared" si="622"/>
        <v>2000</v>
      </c>
      <c r="CG94" s="85">
        <f t="shared" si="622"/>
        <v>1900</v>
      </c>
      <c r="CH94" s="85">
        <f t="shared" si="622"/>
        <v>1800</v>
      </c>
      <c r="CI94" s="85">
        <f t="shared" si="622"/>
        <v>1700</v>
      </c>
      <c r="CJ94" s="85">
        <f t="shared" si="622"/>
        <v>1600</v>
      </c>
      <c r="CK94" s="85">
        <f t="shared" si="622"/>
        <v>1500</v>
      </c>
      <c r="CL94" s="85">
        <f t="shared" si="622"/>
        <v>1400</v>
      </c>
      <c r="CM94" s="85">
        <f t="shared" si="622"/>
        <v>1300</v>
      </c>
      <c r="CN94" s="85">
        <f t="shared" si="622"/>
        <v>1200</v>
      </c>
      <c r="CO94" s="85">
        <f t="shared" si="622"/>
        <v>1100</v>
      </c>
      <c r="CP94" s="85">
        <f t="shared" si="622"/>
        <v>1000</v>
      </c>
      <c r="CQ94" s="85">
        <f t="shared" si="622"/>
        <v>900</v>
      </c>
      <c r="CR94" s="85">
        <f t="shared" si="622"/>
        <v>800</v>
      </c>
      <c r="CS94" s="85">
        <f t="shared" si="622"/>
        <v>700</v>
      </c>
      <c r="CT94" s="85">
        <f t="shared" si="622"/>
        <v>600</v>
      </c>
      <c r="CU94" s="85">
        <f t="shared" si="622"/>
        <v>500</v>
      </c>
      <c r="CV94" s="85">
        <f t="shared" si="622"/>
        <v>400</v>
      </c>
      <c r="CW94" s="85">
        <f t="shared" si="622"/>
        <v>300</v>
      </c>
      <c r="CX94" s="85">
        <f t="shared" si="622"/>
        <v>200</v>
      </c>
      <c r="CY94" s="85">
        <f t="shared" si="622"/>
        <v>100</v>
      </c>
      <c r="CZ94" s="85">
        <f t="shared" si="622"/>
        <v>0</v>
      </c>
      <c r="DA94" s="85">
        <f t="shared" si="622"/>
        <v>-100</v>
      </c>
      <c r="DB94" s="85">
        <f t="shared" si="622"/>
        <v>-200</v>
      </c>
      <c r="DC94" s="85">
        <f t="shared" si="622"/>
        <v>-300</v>
      </c>
      <c r="DD94" s="85">
        <f t="shared" si="622"/>
        <v>-400</v>
      </c>
      <c r="DE94" s="85">
        <f t="shared" si="622"/>
        <v>-500</v>
      </c>
      <c r="DF94" s="85">
        <f t="shared" si="622"/>
        <v>-600</v>
      </c>
      <c r="DG94" s="85">
        <f t="shared" si="622"/>
        <v>-700</v>
      </c>
      <c r="DH94" s="85">
        <f t="shared" si="622"/>
        <v>-800</v>
      </c>
      <c r="DI94" s="85">
        <f t="shared" si="622"/>
        <v>-900</v>
      </c>
      <c r="DJ94" s="85">
        <f t="shared" si="622"/>
        <v>-1000</v>
      </c>
      <c r="DK94" s="85">
        <f t="shared" si="622"/>
        <v>-1100</v>
      </c>
      <c r="DL94" s="85">
        <f t="shared" si="622"/>
        <v>-1200</v>
      </c>
      <c r="DM94" s="85">
        <f t="shared" si="622"/>
        <v>-1300</v>
      </c>
      <c r="DN94" s="85">
        <f t="shared" si="622"/>
        <v>-1400</v>
      </c>
      <c r="DO94" s="85">
        <f t="shared" si="622"/>
        <v>-1500</v>
      </c>
      <c r="DP94" s="85">
        <f t="shared" si="622"/>
        <v>-1600</v>
      </c>
      <c r="DQ94" s="85">
        <f t="shared" si="622"/>
        <v>-1700</v>
      </c>
      <c r="DR94" s="85">
        <f t="shared" si="622"/>
        <v>-1800</v>
      </c>
      <c r="DS94" s="85">
        <f t="shared" si="622"/>
        <v>-1900</v>
      </c>
      <c r="DT94" s="85">
        <f t="shared" si="622"/>
        <v>-2000</v>
      </c>
      <c r="DU94" s="85">
        <f t="shared" si="622"/>
        <v>-2100</v>
      </c>
      <c r="DV94" s="85">
        <f t="shared" si="622"/>
        <v>-2200</v>
      </c>
      <c r="DW94" s="85">
        <f t="shared" si="622"/>
        <v>-2300</v>
      </c>
      <c r="DX94" s="85">
        <f t="shared" si="622"/>
        <v>-2400</v>
      </c>
      <c r="DY94" s="85">
        <f t="shared" si="622"/>
        <v>-2500</v>
      </c>
      <c r="DZ94" s="85">
        <f t="shared" si="622"/>
        <v>-2600</v>
      </c>
      <c r="EA94" s="85">
        <f t="shared" si="622"/>
        <v>-2700</v>
      </c>
      <c r="EB94" s="85">
        <f t="shared" si="622"/>
        <v>-2800</v>
      </c>
      <c r="EC94" s="85">
        <f t="shared" si="622"/>
        <v>-2900</v>
      </c>
      <c r="ED94" s="85">
        <f t="shared" si="622"/>
        <v>-3000</v>
      </c>
      <c r="EE94" s="85">
        <f t="shared" ref="EE94:EG94" si="623">EE91+EE92-EE93</f>
        <v>-3100</v>
      </c>
      <c r="EF94" s="85">
        <f t="shared" si="623"/>
        <v>-3200</v>
      </c>
      <c r="EG94" s="85">
        <f t="shared" si="623"/>
        <v>-3300</v>
      </c>
    </row>
    <row r="95" spans="1:137" x14ac:dyDescent="0.35">
      <c r="A95" s="67"/>
      <c r="B95" s="67"/>
      <c r="C95" s="67"/>
      <c r="D95" s="67"/>
      <c r="E95" s="89" t="str">
        <f>IF(E94&lt;=0,"PAID OFF","")</f>
        <v/>
      </c>
      <c r="F95" s="89" t="str">
        <f t="shared" ref="F95" si="624">IF(F94&lt;=0,"PAID OFF","")</f>
        <v/>
      </c>
      <c r="G95" s="89" t="str">
        <f t="shared" ref="G95" si="625">IF(G94&lt;=0,"PAID OFF","")</f>
        <v/>
      </c>
      <c r="H95" s="89" t="str">
        <f t="shared" ref="H95" si="626">IF(H94&lt;=0,"PAID OFF","")</f>
        <v/>
      </c>
      <c r="I95" s="89" t="str">
        <f t="shared" ref="I95" si="627">IF(I94&lt;=0,"PAID OFF","")</f>
        <v/>
      </c>
      <c r="J95" s="89" t="str">
        <f t="shared" ref="J95" si="628">IF(J94&lt;=0,"PAID OFF","")</f>
        <v/>
      </c>
      <c r="K95" s="89" t="str">
        <f t="shared" ref="K95" si="629">IF(K94&lt;=0,"PAID OFF","")</f>
        <v/>
      </c>
      <c r="L95" s="89" t="str">
        <f t="shared" ref="L95" si="630">IF(L94&lt;=0,"PAID OFF","")</f>
        <v/>
      </c>
      <c r="M95" s="89" t="str">
        <f t="shared" ref="M95" si="631">IF(M94&lt;=0,"PAID OFF","")</f>
        <v/>
      </c>
      <c r="N95" s="89" t="str">
        <f t="shared" ref="N95" si="632">IF(N94&lt;=0,"PAID OFF","")</f>
        <v/>
      </c>
      <c r="O95" s="89" t="str">
        <f t="shared" ref="O95" si="633">IF(O94&lt;=0,"PAID OFF","")</f>
        <v/>
      </c>
      <c r="P95" s="89" t="str">
        <f t="shared" ref="P95" si="634">IF(P94&lt;=0,"PAID OFF","")</f>
        <v/>
      </c>
      <c r="Q95" s="89" t="str">
        <f t="shared" ref="Q95" si="635">IF(Q94&lt;=0,"PAID OFF","")</f>
        <v/>
      </c>
      <c r="R95" s="89" t="str">
        <f t="shared" ref="R95" si="636">IF(R94&lt;=0,"PAID OFF","")</f>
        <v/>
      </c>
      <c r="S95" s="89" t="str">
        <f t="shared" ref="S95" si="637">IF(S94&lt;=0,"PAID OFF","")</f>
        <v/>
      </c>
      <c r="T95" s="89" t="str">
        <f t="shared" ref="T95" si="638">IF(T94&lt;=0,"PAID OFF","")</f>
        <v/>
      </c>
      <c r="U95" s="89" t="str">
        <f t="shared" ref="U95" si="639">IF(U94&lt;=0,"PAID OFF","")</f>
        <v/>
      </c>
      <c r="V95" s="89" t="str">
        <f t="shared" ref="V95" si="640">IF(V94&lt;=0,"PAID OFF","")</f>
        <v/>
      </c>
      <c r="W95" s="89" t="str">
        <f t="shared" ref="W95" si="641">IF(W94&lt;=0,"PAID OFF","")</f>
        <v/>
      </c>
      <c r="X95" s="89" t="str">
        <f t="shared" ref="X95" si="642">IF(X94&lt;=0,"PAID OFF","")</f>
        <v/>
      </c>
      <c r="Y95" s="89" t="str">
        <f t="shared" ref="Y95" si="643">IF(Y94&lt;=0,"PAID OFF","")</f>
        <v/>
      </c>
      <c r="Z95" s="89" t="str">
        <f t="shared" ref="Z95" si="644">IF(Z94&lt;=0,"PAID OFF","")</f>
        <v/>
      </c>
      <c r="AA95" s="89" t="str">
        <f t="shared" ref="AA95" si="645">IF(AA94&lt;=0,"PAID OFF","")</f>
        <v/>
      </c>
      <c r="AB95" s="89" t="str">
        <f t="shared" ref="AB95" si="646">IF(AB94&lt;=0,"PAID OFF","")</f>
        <v/>
      </c>
      <c r="AC95" s="89" t="str">
        <f t="shared" ref="AC95" si="647">IF(AC94&lt;=0,"PAID OFF","")</f>
        <v/>
      </c>
      <c r="AD95" s="89" t="str">
        <f t="shared" ref="AD95" si="648">IF(AD94&lt;=0,"PAID OFF","")</f>
        <v/>
      </c>
      <c r="AE95" s="89" t="str">
        <f t="shared" ref="AE95" si="649">IF(AE94&lt;=0,"PAID OFF","")</f>
        <v/>
      </c>
      <c r="AF95" s="89" t="str">
        <f t="shared" ref="AF95" si="650">IF(AF94&lt;=0,"PAID OFF","")</f>
        <v/>
      </c>
      <c r="AG95" s="89" t="str">
        <f t="shared" ref="AG95" si="651">IF(AG94&lt;=0,"PAID OFF","")</f>
        <v/>
      </c>
      <c r="AH95" s="89" t="str">
        <f t="shared" ref="AH95" si="652">IF(AH94&lt;=0,"PAID OFF","")</f>
        <v/>
      </c>
      <c r="AI95" s="89" t="str">
        <f t="shared" ref="AI95" si="653">IF(AI94&lt;=0,"PAID OFF","")</f>
        <v/>
      </c>
      <c r="AJ95" s="89" t="str">
        <f t="shared" ref="AJ95" si="654">IF(AJ94&lt;=0,"PAID OFF","")</f>
        <v/>
      </c>
      <c r="AK95" s="89" t="str">
        <f t="shared" ref="AK95" si="655">IF(AK94&lt;=0,"PAID OFF","")</f>
        <v/>
      </c>
      <c r="AL95" s="89" t="str">
        <f t="shared" ref="AL95" si="656">IF(AL94&lt;=0,"PAID OFF","")</f>
        <v/>
      </c>
      <c r="AM95" s="89" t="str">
        <f t="shared" ref="AM95" si="657">IF(AM94&lt;=0,"PAID OFF","")</f>
        <v/>
      </c>
      <c r="AN95" s="89" t="str">
        <f t="shared" ref="AN95" si="658">IF(AN94&lt;=0,"PAID OFF","")</f>
        <v/>
      </c>
      <c r="AO95" s="89" t="str">
        <f t="shared" ref="AO95" si="659">IF(AO94&lt;=0,"PAID OFF","")</f>
        <v/>
      </c>
      <c r="AP95" s="89" t="str">
        <f t="shared" ref="AP95" si="660">IF(AP94&lt;=0,"PAID OFF","")</f>
        <v/>
      </c>
      <c r="AQ95" s="89" t="str">
        <f t="shared" ref="AQ95" si="661">IF(AQ94&lt;=0,"PAID OFF","")</f>
        <v/>
      </c>
      <c r="AR95" s="89" t="str">
        <f t="shared" ref="AR95" si="662">IF(AR94&lt;=0,"PAID OFF","")</f>
        <v/>
      </c>
      <c r="AS95" s="89" t="str">
        <f t="shared" ref="AS95" si="663">IF(AS94&lt;=0,"PAID OFF","")</f>
        <v/>
      </c>
      <c r="AT95" s="89" t="str">
        <f t="shared" ref="AT95" si="664">IF(AT94&lt;=0,"PAID OFF","")</f>
        <v/>
      </c>
      <c r="AU95" s="89" t="str">
        <f t="shared" ref="AU95" si="665">IF(AU94&lt;=0,"PAID OFF","")</f>
        <v/>
      </c>
      <c r="AV95" s="89" t="str">
        <f t="shared" ref="AV95" si="666">IF(AV94&lt;=0,"PAID OFF","")</f>
        <v/>
      </c>
      <c r="AW95" s="89" t="str">
        <f t="shared" ref="AW95" si="667">IF(AW94&lt;=0,"PAID OFF","")</f>
        <v/>
      </c>
      <c r="AX95" s="89" t="str">
        <f t="shared" ref="AX95" si="668">IF(AX94&lt;=0,"PAID OFF","")</f>
        <v/>
      </c>
      <c r="AY95" s="89" t="str">
        <f t="shared" ref="AY95" si="669">IF(AY94&lt;=0,"PAID OFF","")</f>
        <v/>
      </c>
      <c r="AZ95" s="89" t="str">
        <f t="shared" ref="AZ95" si="670">IF(AZ94&lt;=0,"PAID OFF","")</f>
        <v/>
      </c>
      <c r="BA95" s="89" t="str">
        <f t="shared" ref="BA95" si="671">IF(BA94&lt;=0,"PAID OFF","")</f>
        <v/>
      </c>
      <c r="BB95" s="89" t="str">
        <f t="shared" ref="BB95" si="672">IF(BB94&lt;=0,"PAID OFF","")</f>
        <v/>
      </c>
      <c r="BC95" s="89" t="str">
        <f t="shared" ref="BC95" si="673">IF(BC94&lt;=0,"PAID OFF","")</f>
        <v/>
      </c>
      <c r="BD95" s="89" t="str">
        <f t="shared" ref="BD95" si="674">IF(BD94&lt;=0,"PAID OFF","")</f>
        <v/>
      </c>
      <c r="BE95" s="89" t="str">
        <f t="shared" ref="BE95" si="675">IF(BE94&lt;=0,"PAID OFF","")</f>
        <v/>
      </c>
      <c r="BF95" s="89" t="str">
        <f t="shared" ref="BF95" si="676">IF(BF94&lt;=0,"PAID OFF","")</f>
        <v/>
      </c>
      <c r="BG95" s="89" t="str">
        <f t="shared" ref="BG95" si="677">IF(BG94&lt;=0,"PAID OFF","")</f>
        <v/>
      </c>
      <c r="BH95" s="89" t="str">
        <f t="shared" ref="BH95" si="678">IF(BH94&lt;=0,"PAID OFF","")</f>
        <v/>
      </c>
      <c r="BI95" s="89" t="str">
        <f t="shared" ref="BI95" si="679">IF(BI94&lt;=0,"PAID OFF","")</f>
        <v/>
      </c>
      <c r="BJ95" s="89" t="str">
        <f t="shared" ref="BJ95" si="680">IF(BJ94&lt;=0,"PAID OFF","")</f>
        <v/>
      </c>
      <c r="BK95" s="89" t="str">
        <f t="shared" ref="BK95" si="681">IF(BK94&lt;=0,"PAID OFF","")</f>
        <v/>
      </c>
      <c r="BL95" s="89" t="str">
        <f t="shared" ref="BL95" si="682">IF(BL94&lt;=0,"PAID OFF","")</f>
        <v/>
      </c>
      <c r="BM95" s="89" t="str">
        <f t="shared" ref="BM95" si="683">IF(BM94&lt;=0,"PAID OFF","")</f>
        <v/>
      </c>
      <c r="BN95" s="89" t="str">
        <f t="shared" ref="BN95" si="684">IF(BN94&lt;=0,"PAID OFF","")</f>
        <v/>
      </c>
      <c r="BO95" s="89" t="str">
        <f t="shared" ref="BO95" si="685">IF(BO94&lt;=0,"PAID OFF","")</f>
        <v/>
      </c>
      <c r="BP95" s="89" t="str">
        <f t="shared" ref="BP95" si="686">IF(BP94&lt;=0,"PAID OFF","")</f>
        <v/>
      </c>
      <c r="BQ95" s="89" t="str">
        <f t="shared" ref="BQ95" si="687">IF(BQ94&lt;=0,"PAID OFF","")</f>
        <v/>
      </c>
      <c r="BR95" s="89" t="str">
        <f t="shared" ref="BR95" si="688">IF(BR94&lt;=0,"PAID OFF","")</f>
        <v/>
      </c>
      <c r="BS95" s="89" t="str">
        <f t="shared" ref="BS95" si="689">IF(BS94&lt;=0,"PAID OFF","")</f>
        <v/>
      </c>
      <c r="BT95" s="89" t="str">
        <f t="shared" ref="BT95" si="690">IF(BT94&lt;=0,"PAID OFF","")</f>
        <v/>
      </c>
      <c r="BU95" s="89" t="str">
        <f t="shared" ref="BU95" si="691">IF(BU94&lt;=0,"PAID OFF","")</f>
        <v/>
      </c>
      <c r="BV95" s="89" t="str">
        <f t="shared" ref="BV95" si="692">IF(BV94&lt;=0,"PAID OFF","")</f>
        <v/>
      </c>
      <c r="BW95" s="89" t="str">
        <f t="shared" ref="BW95" si="693">IF(BW94&lt;=0,"PAID OFF","")</f>
        <v/>
      </c>
      <c r="BX95" s="89" t="str">
        <f t="shared" ref="BX95" si="694">IF(BX94&lt;=0,"PAID OFF","")</f>
        <v/>
      </c>
      <c r="BY95" s="89" t="str">
        <f t="shared" ref="BY95" si="695">IF(BY94&lt;=0,"PAID OFF","")</f>
        <v/>
      </c>
      <c r="BZ95" s="89" t="str">
        <f t="shared" ref="BZ95" si="696">IF(BZ94&lt;=0,"PAID OFF","")</f>
        <v/>
      </c>
      <c r="CA95" s="89" t="str">
        <f t="shared" ref="CA95" si="697">IF(CA94&lt;=0,"PAID OFF","")</f>
        <v/>
      </c>
      <c r="CB95" s="89" t="str">
        <f t="shared" ref="CB95" si="698">IF(CB94&lt;=0,"PAID OFF","")</f>
        <v/>
      </c>
      <c r="CC95" s="89" t="str">
        <f t="shared" ref="CC95" si="699">IF(CC94&lt;=0,"PAID OFF","")</f>
        <v/>
      </c>
      <c r="CD95" s="89" t="str">
        <f t="shared" ref="CD95" si="700">IF(CD94&lt;=0,"PAID OFF","")</f>
        <v/>
      </c>
      <c r="CE95" s="89" t="str">
        <f t="shared" ref="CE95" si="701">IF(CE94&lt;=0,"PAID OFF","")</f>
        <v/>
      </c>
      <c r="CF95" s="89" t="str">
        <f t="shared" ref="CF95" si="702">IF(CF94&lt;=0,"PAID OFF","")</f>
        <v/>
      </c>
      <c r="CG95" s="89" t="str">
        <f t="shared" ref="CG95" si="703">IF(CG94&lt;=0,"PAID OFF","")</f>
        <v/>
      </c>
      <c r="CH95" s="89" t="str">
        <f t="shared" ref="CH95" si="704">IF(CH94&lt;=0,"PAID OFF","")</f>
        <v/>
      </c>
      <c r="CI95" s="89" t="str">
        <f t="shared" ref="CI95" si="705">IF(CI94&lt;=0,"PAID OFF","")</f>
        <v/>
      </c>
      <c r="CJ95" s="89" t="str">
        <f t="shared" ref="CJ95" si="706">IF(CJ94&lt;=0,"PAID OFF","")</f>
        <v/>
      </c>
      <c r="CK95" s="89" t="str">
        <f t="shared" ref="CK95" si="707">IF(CK94&lt;=0,"PAID OFF","")</f>
        <v/>
      </c>
      <c r="CL95" s="89" t="str">
        <f t="shared" ref="CL95" si="708">IF(CL94&lt;=0,"PAID OFF","")</f>
        <v/>
      </c>
      <c r="CM95" s="89" t="str">
        <f t="shared" ref="CM95" si="709">IF(CM94&lt;=0,"PAID OFF","")</f>
        <v/>
      </c>
      <c r="CN95" s="89" t="str">
        <f t="shared" ref="CN95" si="710">IF(CN94&lt;=0,"PAID OFF","")</f>
        <v/>
      </c>
      <c r="CO95" s="89" t="str">
        <f t="shared" ref="CO95" si="711">IF(CO94&lt;=0,"PAID OFF","")</f>
        <v/>
      </c>
      <c r="CP95" s="89" t="str">
        <f t="shared" ref="CP95" si="712">IF(CP94&lt;=0,"PAID OFF","")</f>
        <v/>
      </c>
      <c r="CQ95" s="89" t="str">
        <f t="shared" ref="CQ95" si="713">IF(CQ94&lt;=0,"PAID OFF","")</f>
        <v/>
      </c>
      <c r="CR95" s="89" t="str">
        <f t="shared" ref="CR95" si="714">IF(CR94&lt;=0,"PAID OFF","")</f>
        <v/>
      </c>
      <c r="CS95" s="89" t="str">
        <f t="shared" ref="CS95" si="715">IF(CS94&lt;=0,"PAID OFF","")</f>
        <v/>
      </c>
      <c r="CT95" s="89" t="str">
        <f t="shared" ref="CT95" si="716">IF(CT94&lt;=0,"PAID OFF","")</f>
        <v/>
      </c>
      <c r="CU95" s="89" t="str">
        <f t="shared" ref="CU95" si="717">IF(CU94&lt;=0,"PAID OFF","")</f>
        <v/>
      </c>
      <c r="CV95" s="89" t="str">
        <f t="shared" ref="CV95" si="718">IF(CV94&lt;=0,"PAID OFF","")</f>
        <v/>
      </c>
      <c r="CW95" s="89" t="str">
        <f t="shared" ref="CW95" si="719">IF(CW94&lt;=0,"PAID OFF","")</f>
        <v/>
      </c>
      <c r="CX95" s="89" t="str">
        <f t="shared" ref="CX95" si="720">IF(CX94&lt;=0,"PAID OFF","")</f>
        <v/>
      </c>
      <c r="CY95" s="89" t="str">
        <f t="shared" ref="CY95" si="721">IF(CY94&lt;=0,"PAID OFF","")</f>
        <v/>
      </c>
      <c r="CZ95" s="89" t="str">
        <f t="shared" ref="CZ95" si="722">IF(CZ94&lt;=0,"PAID OFF","")</f>
        <v>PAID OFF</v>
      </c>
      <c r="DA95" s="89" t="str">
        <f t="shared" ref="DA95" si="723">IF(DA94&lt;=0,"PAID OFF","")</f>
        <v>PAID OFF</v>
      </c>
      <c r="DB95" s="89" t="str">
        <f t="shared" ref="DB95" si="724">IF(DB94&lt;=0,"PAID OFF","")</f>
        <v>PAID OFF</v>
      </c>
      <c r="DC95" s="89" t="str">
        <f t="shared" ref="DC95" si="725">IF(DC94&lt;=0,"PAID OFF","")</f>
        <v>PAID OFF</v>
      </c>
      <c r="DD95" s="89" t="str">
        <f t="shared" ref="DD95" si="726">IF(DD94&lt;=0,"PAID OFF","")</f>
        <v>PAID OFF</v>
      </c>
      <c r="DE95" s="89" t="str">
        <f t="shared" ref="DE95" si="727">IF(DE94&lt;=0,"PAID OFF","")</f>
        <v>PAID OFF</v>
      </c>
      <c r="DF95" s="89" t="str">
        <f t="shared" ref="DF95" si="728">IF(DF94&lt;=0,"PAID OFF","")</f>
        <v>PAID OFF</v>
      </c>
      <c r="DG95" s="89" t="str">
        <f t="shared" ref="DG95" si="729">IF(DG94&lt;=0,"PAID OFF","")</f>
        <v>PAID OFF</v>
      </c>
      <c r="DH95" s="89" t="str">
        <f t="shared" ref="DH95" si="730">IF(DH94&lt;=0,"PAID OFF","")</f>
        <v>PAID OFF</v>
      </c>
      <c r="DI95" s="89" t="str">
        <f t="shared" ref="DI95" si="731">IF(DI94&lt;=0,"PAID OFF","")</f>
        <v>PAID OFF</v>
      </c>
      <c r="DJ95" s="89" t="str">
        <f t="shared" ref="DJ95" si="732">IF(DJ94&lt;=0,"PAID OFF","")</f>
        <v>PAID OFF</v>
      </c>
      <c r="DK95" s="89" t="str">
        <f t="shared" ref="DK95" si="733">IF(DK94&lt;=0,"PAID OFF","")</f>
        <v>PAID OFF</v>
      </c>
      <c r="DL95" s="89" t="str">
        <f t="shared" ref="DL95" si="734">IF(DL94&lt;=0,"PAID OFF","")</f>
        <v>PAID OFF</v>
      </c>
      <c r="DM95" s="89" t="str">
        <f t="shared" ref="DM95" si="735">IF(DM94&lt;=0,"PAID OFF","")</f>
        <v>PAID OFF</v>
      </c>
      <c r="DN95" s="89" t="str">
        <f t="shared" ref="DN95" si="736">IF(DN94&lt;=0,"PAID OFF","")</f>
        <v>PAID OFF</v>
      </c>
      <c r="DO95" s="89" t="str">
        <f t="shared" ref="DO95" si="737">IF(DO94&lt;=0,"PAID OFF","")</f>
        <v>PAID OFF</v>
      </c>
      <c r="DP95" s="89" t="str">
        <f t="shared" ref="DP95" si="738">IF(DP94&lt;=0,"PAID OFF","")</f>
        <v>PAID OFF</v>
      </c>
      <c r="DQ95" s="89" t="str">
        <f t="shared" ref="DQ95" si="739">IF(DQ94&lt;=0,"PAID OFF","")</f>
        <v>PAID OFF</v>
      </c>
      <c r="DR95" s="89" t="str">
        <f t="shared" ref="DR95" si="740">IF(DR94&lt;=0,"PAID OFF","")</f>
        <v>PAID OFF</v>
      </c>
      <c r="DS95" s="89" t="str">
        <f t="shared" ref="DS95" si="741">IF(DS94&lt;=0,"PAID OFF","")</f>
        <v>PAID OFF</v>
      </c>
      <c r="DT95" s="89" t="str">
        <f t="shared" ref="DT95" si="742">IF(DT94&lt;=0,"PAID OFF","")</f>
        <v>PAID OFF</v>
      </c>
      <c r="DU95" s="89" t="str">
        <f t="shared" ref="DU95" si="743">IF(DU94&lt;=0,"PAID OFF","")</f>
        <v>PAID OFF</v>
      </c>
      <c r="DV95" s="89" t="str">
        <f t="shared" ref="DV95" si="744">IF(DV94&lt;=0,"PAID OFF","")</f>
        <v>PAID OFF</v>
      </c>
      <c r="DW95" s="89" t="str">
        <f t="shared" ref="DW95" si="745">IF(DW94&lt;=0,"PAID OFF","")</f>
        <v>PAID OFF</v>
      </c>
      <c r="DX95" s="89" t="str">
        <f t="shared" ref="DX95" si="746">IF(DX94&lt;=0,"PAID OFF","")</f>
        <v>PAID OFF</v>
      </c>
      <c r="DY95" s="89" t="str">
        <f t="shared" ref="DY95" si="747">IF(DY94&lt;=0,"PAID OFF","")</f>
        <v>PAID OFF</v>
      </c>
      <c r="DZ95" s="89" t="str">
        <f t="shared" ref="DZ95" si="748">IF(DZ94&lt;=0,"PAID OFF","")</f>
        <v>PAID OFF</v>
      </c>
      <c r="EA95" s="89" t="str">
        <f t="shared" ref="EA95" si="749">IF(EA94&lt;=0,"PAID OFF","")</f>
        <v>PAID OFF</v>
      </c>
      <c r="EB95" s="89" t="str">
        <f t="shared" ref="EB95" si="750">IF(EB94&lt;=0,"PAID OFF","")</f>
        <v>PAID OFF</v>
      </c>
      <c r="EC95" s="89" t="str">
        <f t="shared" ref="EC95" si="751">IF(EC94&lt;=0,"PAID OFF","")</f>
        <v>PAID OFF</v>
      </c>
      <c r="ED95" s="89" t="str">
        <f t="shared" ref="ED95" si="752">IF(ED94&lt;=0,"PAID OFF","")</f>
        <v>PAID OFF</v>
      </c>
      <c r="EE95" s="89" t="str">
        <f t="shared" ref="EE95" si="753">IF(EE94&lt;=0,"PAID OFF","")</f>
        <v>PAID OFF</v>
      </c>
      <c r="EF95" s="89" t="str">
        <f t="shared" ref="EF95" si="754">IF(EF94&lt;=0,"PAID OFF","")</f>
        <v>PAID OFF</v>
      </c>
      <c r="EG95" s="89" t="str">
        <f t="shared" ref="EG95" si="755">IF(EG94&lt;=0,"PAID OFF","")</f>
        <v>PAID OFF</v>
      </c>
    </row>
    <row r="96" spans="1:137" x14ac:dyDescent="0.35">
      <c r="A96" s="67"/>
      <c r="B96" s="67"/>
      <c r="C96" s="67"/>
      <c r="D96" s="67" t="s">
        <v>34</v>
      </c>
      <c r="E96" s="85"/>
      <c r="F96" s="68">
        <f>IF(F95="PAID OFF",1,1)</f>
        <v>1</v>
      </c>
      <c r="G96" s="68">
        <f>IF(G95="PAID OFF","",F96+1)</f>
        <v>2</v>
      </c>
      <c r="H96" s="68">
        <f t="shared" ref="H96" si="756">IF(H95="PAID OFF","",G96+1)</f>
        <v>3</v>
      </c>
      <c r="I96" s="68">
        <f t="shared" ref="I96" si="757">IF(I95="PAID OFF","",H96+1)</f>
        <v>4</v>
      </c>
      <c r="J96" s="68">
        <f t="shared" ref="J96" si="758">IF(J95="PAID OFF","",I96+1)</f>
        <v>5</v>
      </c>
      <c r="K96" s="68">
        <f t="shared" ref="K96" si="759">IF(K95="PAID OFF","",J96+1)</f>
        <v>6</v>
      </c>
      <c r="L96" s="68">
        <f t="shared" ref="L96" si="760">IF(L95="PAID OFF","",K96+1)</f>
        <v>7</v>
      </c>
      <c r="M96" s="68">
        <f t="shared" ref="M96" si="761">IF(M95="PAID OFF","",L96+1)</f>
        <v>8</v>
      </c>
      <c r="N96" s="68">
        <f t="shared" ref="N96" si="762">IF(N95="PAID OFF","",M96+1)</f>
        <v>9</v>
      </c>
      <c r="O96" s="68">
        <f t="shared" ref="O96" si="763">IF(O95="PAID OFF","",N96+1)</f>
        <v>10</v>
      </c>
      <c r="P96" s="68">
        <f t="shared" ref="P96" si="764">IF(P95="PAID OFF","",O96+1)</f>
        <v>11</v>
      </c>
      <c r="Q96" s="68">
        <f t="shared" ref="Q96" si="765">IF(Q95="PAID OFF","",P96+1)</f>
        <v>12</v>
      </c>
      <c r="R96" s="68">
        <f t="shared" ref="R96" si="766">IF(R95="PAID OFF","",Q96+1)</f>
        <v>13</v>
      </c>
      <c r="S96" s="68">
        <f t="shared" ref="S96" si="767">IF(S95="PAID OFF","",R96+1)</f>
        <v>14</v>
      </c>
      <c r="T96" s="68">
        <f t="shared" ref="T96" si="768">IF(T95="PAID OFF","",S96+1)</f>
        <v>15</v>
      </c>
      <c r="U96" s="68">
        <f t="shared" ref="U96" si="769">IF(U95="PAID OFF","",T96+1)</f>
        <v>16</v>
      </c>
      <c r="V96" s="68">
        <f t="shared" ref="V96" si="770">IF(V95="PAID OFF","",U96+1)</f>
        <v>17</v>
      </c>
      <c r="W96" s="68">
        <f t="shared" ref="W96" si="771">IF(W95="PAID OFF","",V96+1)</f>
        <v>18</v>
      </c>
      <c r="X96" s="68">
        <f t="shared" ref="X96" si="772">IF(X95="PAID OFF","",W96+1)</f>
        <v>19</v>
      </c>
      <c r="Y96" s="68">
        <f t="shared" ref="Y96" si="773">IF(Y95="PAID OFF","",X96+1)</f>
        <v>20</v>
      </c>
      <c r="Z96" s="68">
        <f t="shared" ref="Z96" si="774">IF(Z95="PAID OFF","",Y96+1)</f>
        <v>21</v>
      </c>
      <c r="AA96" s="68">
        <f t="shared" ref="AA96" si="775">IF(AA95="PAID OFF","",Z96+1)</f>
        <v>22</v>
      </c>
      <c r="AB96" s="68">
        <f t="shared" ref="AB96" si="776">IF(AB95="PAID OFF","",AA96+1)</f>
        <v>23</v>
      </c>
      <c r="AC96" s="68">
        <f t="shared" ref="AC96" si="777">IF(AC95="PAID OFF","",AB96+1)</f>
        <v>24</v>
      </c>
      <c r="AD96" s="68">
        <f t="shared" ref="AD96" si="778">IF(AD95="PAID OFF","",AC96+1)</f>
        <v>25</v>
      </c>
      <c r="AE96" s="68">
        <f t="shared" ref="AE96" si="779">IF(AE95="PAID OFF","",AD96+1)</f>
        <v>26</v>
      </c>
      <c r="AF96" s="68">
        <f t="shared" ref="AF96" si="780">IF(AF95="PAID OFF","",AE96+1)</f>
        <v>27</v>
      </c>
      <c r="AG96" s="68">
        <f t="shared" ref="AG96" si="781">IF(AG95="PAID OFF","",AF96+1)</f>
        <v>28</v>
      </c>
      <c r="AH96" s="68">
        <f t="shared" ref="AH96" si="782">IF(AH95="PAID OFF","",AG96+1)</f>
        <v>29</v>
      </c>
      <c r="AI96" s="68">
        <f t="shared" ref="AI96" si="783">IF(AI95="PAID OFF","",AH96+1)</f>
        <v>30</v>
      </c>
      <c r="AJ96" s="68">
        <f t="shared" ref="AJ96" si="784">IF(AJ95="PAID OFF","",AI96+1)</f>
        <v>31</v>
      </c>
      <c r="AK96" s="68">
        <f t="shared" ref="AK96" si="785">IF(AK95="PAID OFF","",AJ96+1)</f>
        <v>32</v>
      </c>
      <c r="AL96" s="68">
        <f t="shared" ref="AL96" si="786">IF(AL95="PAID OFF","",AK96+1)</f>
        <v>33</v>
      </c>
      <c r="AM96" s="68">
        <f t="shared" ref="AM96" si="787">IF(AM95="PAID OFF","",AL96+1)</f>
        <v>34</v>
      </c>
      <c r="AN96" s="68">
        <f t="shared" ref="AN96" si="788">IF(AN95="PAID OFF","",AM96+1)</f>
        <v>35</v>
      </c>
      <c r="AO96" s="68">
        <f t="shared" ref="AO96" si="789">IF(AO95="PAID OFF","",AN96+1)</f>
        <v>36</v>
      </c>
      <c r="AP96" s="68">
        <f t="shared" ref="AP96" si="790">IF(AP95="PAID OFF","",AO96+1)</f>
        <v>37</v>
      </c>
      <c r="AQ96" s="68">
        <f t="shared" ref="AQ96" si="791">IF(AQ95="PAID OFF","",AP96+1)</f>
        <v>38</v>
      </c>
      <c r="AR96" s="68">
        <f t="shared" ref="AR96" si="792">IF(AR95="PAID OFF","",AQ96+1)</f>
        <v>39</v>
      </c>
      <c r="AS96" s="68">
        <f t="shared" ref="AS96" si="793">IF(AS95="PAID OFF","",AR96+1)</f>
        <v>40</v>
      </c>
      <c r="AT96" s="68">
        <f t="shared" ref="AT96" si="794">IF(AT95="PAID OFF","",AS96+1)</f>
        <v>41</v>
      </c>
      <c r="AU96" s="68">
        <f t="shared" ref="AU96" si="795">IF(AU95="PAID OFF","",AT96+1)</f>
        <v>42</v>
      </c>
      <c r="AV96" s="68">
        <f t="shared" ref="AV96" si="796">IF(AV95="PAID OFF","",AU96+1)</f>
        <v>43</v>
      </c>
      <c r="AW96" s="68">
        <f t="shared" ref="AW96" si="797">IF(AW95="PAID OFF","",AV96+1)</f>
        <v>44</v>
      </c>
      <c r="AX96" s="68">
        <f t="shared" ref="AX96" si="798">IF(AX95="PAID OFF","",AW96+1)</f>
        <v>45</v>
      </c>
      <c r="AY96" s="68">
        <f t="shared" ref="AY96" si="799">IF(AY95="PAID OFF","",AX96+1)</f>
        <v>46</v>
      </c>
      <c r="AZ96" s="68">
        <f t="shared" ref="AZ96" si="800">IF(AZ95="PAID OFF","",AY96+1)</f>
        <v>47</v>
      </c>
      <c r="BA96" s="68">
        <f t="shared" ref="BA96" si="801">IF(BA95="PAID OFF","",AZ96+1)</f>
        <v>48</v>
      </c>
      <c r="BB96" s="68">
        <f t="shared" ref="BB96" si="802">IF(BB95="PAID OFF","",BA96+1)</f>
        <v>49</v>
      </c>
      <c r="BC96" s="68">
        <f t="shared" ref="BC96" si="803">IF(BC95="PAID OFF","",BB96+1)</f>
        <v>50</v>
      </c>
      <c r="BD96" s="68">
        <f t="shared" ref="BD96" si="804">IF(BD95="PAID OFF","",BC96+1)</f>
        <v>51</v>
      </c>
      <c r="BE96" s="68">
        <f t="shared" ref="BE96" si="805">IF(BE95="PAID OFF","",BD96+1)</f>
        <v>52</v>
      </c>
      <c r="BF96" s="68">
        <f t="shared" ref="BF96" si="806">IF(BF95="PAID OFF","",BE96+1)</f>
        <v>53</v>
      </c>
      <c r="BG96" s="68">
        <f t="shared" ref="BG96" si="807">IF(BG95="PAID OFF","",BF96+1)</f>
        <v>54</v>
      </c>
      <c r="BH96" s="68">
        <f t="shared" ref="BH96" si="808">IF(BH95="PAID OFF","",BG96+1)</f>
        <v>55</v>
      </c>
      <c r="BI96" s="68">
        <f t="shared" ref="BI96" si="809">IF(BI95="PAID OFF","",BH96+1)</f>
        <v>56</v>
      </c>
      <c r="BJ96" s="68">
        <f t="shared" ref="BJ96" si="810">IF(BJ95="PAID OFF","",BI96+1)</f>
        <v>57</v>
      </c>
      <c r="BK96" s="68">
        <f t="shared" ref="BK96" si="811">IF(BK95="PAID OFF","",BJ96+1)</f>
        <v>58</v>
      </c>
      <c r="BL96" s="68">
        <f t="shared" ref="BL96" si="812">IF(BL95="PAID OFF","",BK96+1)</f>
        <v>59</v>
      </c>
      <c r="BM96" s="68">
        <f t="shared" ref="BM96" si="813">IF(BM95="PAID OFF","",BL96+1)</f>
        <v>60</v>
      </c>
      <c r="BN96" s="68">
        <f t="shared" ref="BN96" si="814">IF(BN95="PAID OFF","",BM96+1)</f>
        <v>61</v>
      </c>
      <c r="BO96" s="68">
        <f t="shared" ref="BO96" si="815">IF(BO95="PAID OFF","",BN96+1)</f>
        <v>62</v>
      </c>
      <c r="BP96" s="68">
        <f t="shared" ref="BP96" si="816">IF(BP95="PAID OFF","",BO96+1)</f>
        <v>63</v>
      </c>
      <c r="BQ96" s="68">
        <f t="shared" ref="BQ96" si="817">IF(BQ95="PAID OFF","",BP96+1)</f>
        <v>64</v>
      </c>
      <c r="BR96" s="68">
        <f t="shared" ref="BR96" si="818">IF(BR95="PAID OFF","",BQ96+1)</f>
        <v>65</v>
      </c>
      <c r="BS96" s="68">
        <f t="shared" ref="BS96" si="819">IF(BS95="PAID OFF","",BR96+1)</f>
        <v>66</v>
      </c>
      <c r="BT96" s="68">
        <f t="shared" ref="BT96" si="820">IF(BT95="PAID OFF","",BS96+1)</f>
        <v>67</v>
      </c>
      <c r="BU96" s="68">
        <f t="shared" ref="BU96" si="821">IF(BU95="PAID OFF","",BT96+1)</f>
        <v>68</v>
      </c>
      <c r="BV96" s="68">
        <f t="shared" ref="BV96" si="822">IF(BV95="PAID OFF","",BU96+1)</f>
        <v>69</v>
      </c>
      <c r="BW96" s="68">
        <f t="shared" ref="BW96" si="823">IF(BW95="PAID OFF","",BV96+1)</f>
        <v>70</v>
      </c>
      <c r="BX96" s="68">
        <f t="shared" ref="BX96" si="824">IF(BX95="PAID OFF","",BW96+1)</f>
        <v>71</v>
      </c>
      <c r="BY96" s="68">
        <f t="shared" ref="BY96" si="825">IF(BY95="PAID OFF","",BX96+1)</f>
        <v>72</v>
      </c>
      <c r="BZ96" s="68">
        <f t="shared" ref="BZ96" si="826">IF(BZ95="PAID OFF","",BY96+1)</f>
        <v>73</v>
      </c>
      <c r="CA96" s="68">
        <f t="shared" ref="CA96" si="827">IF(CA95="PAID OFF","",BZ96+1)</f>
        <v>74</v>
      </c>
      <c r="CB96" s="68">
        <f t="shared" ref="CB96" si="828">IF(CB95="PAID OFF","",CA96+1)</f>
        <v>75</v>
      </c>
      <c r="CC96" s="68">
        <f t="shared" ref="CC96" si="829">IF(CC95="PAID OFF","",CB96+1)</f>
        <v>76</v>
      </c>
      <c r="CD96" s="68">
        <f t="shared" ref="CD96" si="830">IF(CD95="PAID OFF","",CC96+1)</f>
        <v>77</v>
      </c>
      <c r="CE96" s="68">
        <f t="shared" ref="CE96" si="831">IF(CE95="PAID OFF","",CD96+1)</f>
        <v>78</v>
      </c>
      <c r="CF96" s="68">
        <f t="shared" ref="CF96" si="832">IF(CF95="PAID OFF","",CE96+1)</f>
        <v>79</v>
      </c>
      <c r="CG96" s="68">
        <f t="shared" ref="CG96" si="833">IF(CG95="PAID OFF","",CF96+1)</f>
        <v>80</v>
      </c>
      <c r="CH96" s="68">
        <f t="shared" ref="CH96" si="834">IF(CH95="PAID OFF","",CG96+1)</f>
        <v>81</v>
      </c>
      <c r="CI96" s="68">
        <f t="shared" ref="CI96" si="835">IF(CI95="PAID OFF","",CH96+1)</f>
        <v>82</v>
      </c>
      <c r="CJ96" s="68">
        <f t="shared" ref="CJ96" si="836">IF(CJ95="PAID OFF","",CI96+1)</f>
        <v>83</v>
      </c>
      <c r="CK96" s="68">
        <f t="shared" ref="CK96" si="837">IF(CK95="PAID OFF","",CJ96+1)</f>
        <v>84</v>
      </c>
      <c r="CL96" s="68">
        <f t="shared" ref="CL96" si="838">IF(CL95="PAID OFF","",CK96+1)</f>
        <v>85</v>
      </c>
      <c r="CM96" s="68">
        <f t="shared" ref="CM96" si="839">IF(CM95="PAID OFF","",CL96+1)</f>
        <v>86</v>
      </c>
      <c r="CN96" s="68">
        <f t="shared" ref="CN96" si="840">IF(CN95="PAID OFF","",CM96+1)</f>
        <v>87</v>
      </c>
      <c r="CO96" s="68">
        <f t="shared" ref="CO96" si="841">IF(CO95="PAID OFF","",CN96+1)</f>
        <v>88</v>
      </c>
      <c r="CP96" s="68">
        <f t="shared" ref="CP96" si="842">IF(CP95="PAID OFF","",CO96+1)</f>
        <v>89</v>
      </c>
      <c r="CQ96" s="68">
        <f t="shared" ref="CQ96" si="843">IF(CQ95="PAID OFF","",CP96+1)</f>
        <v>90</v>
      </c>
      <c r="CR96" s="68">
        <f t="shared" ref="CR96" si="844">IF(CR95="PAID OFF","",CQ96+1)</f>
        <v>91</v>
      </c>
      <c r="CS96" s="68">
        <f t="shared" ref="CS96" si="845">IF(CS95="PAID OFF","",CR96+1)</f>
        <v>92</v>
      </c>
      <c r="CT96" s="68">
        <f t="shared" ref="CT96" si="846">IF(CT95="PAID OFF","",CS96+1)</f>
        <v>93</v>
      </c>
      <c r="CU96" s="68">
        <f t="shared" ref="CU96" si="847">IF(CU95="PAID OFF","",CT96+1)</f>
        <v>94</v>
      </c>
      <c r="CV96" s="68">
        <f t="shared" ref="CV96" si="848">IF(CV95="PAID OFF","",CU96+1)</f>
        <v>95</v>
      </c>
      <c r="CW96" s="68">
        <f t="shared" ref="CW96" si="849">IF(CW95="PAID OFF","",CV96+1)</f>
        <v>96</v>
      </c>
      <c r="CX96" s="68">
        <f t="shared" ref="CX96" si="850">IF(CX95="PAID OFF","",CW96+1)</f>
        <v>97</v>
      </c>
      <c r="CY96" s="68">
        <f t="shared" ref="CY96" si="851">IF(CY95="PAID OFF","",CX96+1)</f>
        <v>98</v>
      </c>
      <c r="CZ96" s="68" t="str">
        <f t="shared" ref="CZ96" si="852">IF(CZ95="PAID OFF","",CY96+1)</f>
        <v/>
      </c>
      <c r="DA96" s="68" t="str">
        <f t="shared" ref="DA96" si="853">IF(DA95="PAID OFF","",CZ96+1)</f>
        <v/>
      </c>
      <c r="DB96" s="68" t="str">
        <f t="shared" ref="DB96" si="854">IF(DB95="PAID OFF","",DA96+1)</f>
        <v/>
      </c>
      <c r="DC96" s="68" t="str">
        <f t="shared" ref="DC96" si="855">IF(DC95="PAID OFF","",DB96+1)</f>
        <v/>
      </c>
      <c r="DD96" s="68" t="str">
        <f t="shared" ref="DD96" si="856">IF(DD95="PAID OFF","",DC96+1)</f>
        <v/>
      </c>
      <c r="DE96" s="68" t="str">
        <f t="shared" ref="DE96" si="857">IF(DE95="PAID OFF","",DD96+1)</f>
        <v/>
      </c>
      <c r="DF96" s="68" t="str">
        <f t="shared" ref="DF96" si="858">IF(DF95="PAID OFF","",DE96+1)</f>
        <v/>
      </c>
      <c r="DG96" s="68" t="str">
        <f t="shared" ref="DG96" si="859">IF(DG95="PAID OFF","",DF96+1)</f>
        <v/>
      </c>
      <c r="DH96" s="68" t="str">
        <f t="shared" ref="DH96" si="860">IF(DH95="PAID OFF","",DG96+1)</f>
        <v/>
      </c>
      <c r="DI96" s="68" t="str">
        <f t="shared" ref="DI96" si="861">IF(DI95="PAID OFF","",DH96+1)</f>
        <v/>
      </c>
      <c r="DJ96" s="68" t="str">
        <f t="shared" ref="DJ96" si="862">IF(DJ95="PAID OFF","",DI96+1)</f>
        <v/>
      </c>
      <c r="DK96" s="68" t="str">
        <f t="shared" ref="DK96" si="863">IF(DK95="PAID OFF","",DJ96+1)</f>
        <v/>
      </c>
      <c r="DL96" s="68" t="str">
        <f t="shared" ref="DL96" si="864">IF(DL95="PAID OFF","",DK96+1)</f>
        <v/>
      </c>
      <c r="DM96" s="68" t="str">
        <f t="shared" ref="DM96" si="865">IF(DM95="PAID OFF","",DL96+1)</f>
        <v/>
      </c>
      <c r="DN96" s="68" t="str">
        <f t="shared" ref="DN96" si="866">IF(DN95="PAID OFF","",DM96+1)</f>
        <v/>
      </c>
      <c r="DO96" s="68" t="str">
        <f t="shared" ref="DO96" si="867">IF(DO95="PAID OFF","",DN96+1)</f>
        <v/>
      </c>
      <c r="DP96" s="68" t="str">
        <f t="shared" ref="DP96" si="868">IF(DP95="PAID OFF","",DO96+1)</f>
        <v/>
      </c>
      <c r="DQ96" s="68" t="str">
        <f t="shared" ref="DQ96" si="869">IF(DQ95="PAID OFF","",DP96+1)</f>
        <v/>
      </c>
      <c r="DR96" s="68" t="str">
        <f t="shared" ref="DR96" si="870">IF(DR95="PAID OFF","",DQ96+1)</f>
        <v/>
      </c>
      <c r="DS96" s="68" t="str">
        <f t="shared" ref="DS96" si="871">IF(DS95="PAID OFF","",DR96+1)</f>
        <v/>
      </c>
      <c r="DT96" s="68" t="str">
        <f t="shared" ref="DT96" si="872">IF(DT95="PAID OFF","",DS96+1)</f>
        <v/>
      </c>
      <c r="DU96" s="68" t="str">
        <f t="shared" ref="DU96" si="873">IF(DU95="PAID OFF","",DT96+1)</f>
        <v/>
      </c>
      <c r="DV96" s="68" t="str">
        <f t="shared" ref="DV96" si="874">IF(DV95="PAID OFF","",DU96+1)</f>
        <v/>
      </c>
      <c r="DW96" s="68" t="str">
        <f t="shared" ref="DW96" si="875">IF(DW95="PAID OFF","",DV96+1)</f>
        <v/>
      </c>
      <c r="DX96" s="68" t="str">
        <f t="shared" ref="DX96" si="876">IF(DX95="PAID OFF","",DW96+1)</f>
        <v/>
      </c>
      <c r="DY96" s="68" t="str">
        <f t="shared" ref="DY96" si="877">IF(DY95="PAID OFF","",DX96+1)</f>
        <v/>
      </c>
      <c r="DZ96" s="68" t="str">
        <f t="shared" ref="DZ96" si="878">IF(DZ95="PAID OFF","",DY96+1)</f>
        <v/>
      </c>
      <c r="EA96" s="68" t="str">
        <f t="shared" ref="EA96" si="879">IF(EA95="PAID OFF","",DZ96+1)</f>
        <v/>
      </c>
      <c r="EB96" s="68" t="str">
        <f t="shared" ref="EB96" si="880">IF(EB95="PAID OFF","",EA96+1)</f>
        <v/>
      </c>
      <c r="EC96" s="68" t="str">
        <f t="shared" ref="EC96" si="881">IF(EC95="PAID OFF","",EB96+1)</f>
        <v/>
      </c>
      <c r="ED96" s="68" t="str">
        <f t="shared" ref="ED96" si="882">IF(ED95="PAID OFF","",EC96+1)</f>
        <v/>
      </c>
      <c r="EE96" s="68" t="str">
        <f t="shared" ref="EE96" si="883">IF(EE95="PAID OFF","",ED96+1)</f>
        <v/>
      </c>
      <c r="EF96" s="68" t="str">
        <f t="shared" ref="EF96" si="884">IF(EF95="PAID OFF","",EE96+1)</f>
        <v/>
      </c>
      <c r="EG96" s="68" t="str">
        <f t="shared" ref="EG96" si="885">IF(EG95="PAID OFF","",EF96+1)</f>
        <v/>
      </c>
    </row>
    <row r="97" spans="1:137" x14ac:dyDescent="0.35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67"/>
      <c r="CR97" s="67"/>
      <c r="CS97" s="67"/>
      <c r="CT97" s="67"/>
      <c r="CU97" s="67"/>
      <c r="CV97" s="67"/>
      <c r="CW97" s="67"/>
      <c r="CX97" s="67"/>
      <c r="CY97" s="67"/>
      <c r="CZ97" s="67"/>
      <c r="DA97" s="67"/>
      <c r="DB97" s="67"/>
      <c r="DC97" s="67"/>
      <c r="DD97" s="67"/>
      <c r="DE97" s="67"/>
      <c r="DF97" s="67"/>
      <c r="DG97" s="67"/>
      <c r="DH97" s="67"/>
      <c r="DI97" s="67"/>
      <c r="DJ97" s="67"/>
      <c r="DK97" s="67"/>
      <c r="DL97" s="67"/>
      <c r="DM97" s="67"/>
      <c r="DN97" s="67"/>
      <c r="DO97" s="67"/>
      <c r="DP97" s="67"/>
      <c r="DQ97" s="67"/>
      <c r="DR97" s="67"/>
      <c r="DS97" s="67"/>
      <c r="DT97" s="67"/>
      <c r="DU97" s="67"/>
      <c r="DV97" s="67"/>
      <c r="DW97" s="67"/>
      <c r="DX97" s="67"/>
      <c r="DY97" s="67"/>
      <c r="DZ97" s="67"/>
      <c r="EA97" s="67"/>
      <c r="EB97" s="67"/>
      <c r="EC97" s="67"/>
      <c r="ED97" s="67"/>
      <c r="EE97" s="67"/>
      <c r="EF97" s="67"/>
      <c r="EG97" s="67"/>
    </row>
    <row r="98" spans="1:137" x14ac:dyDescent="0.35">
      <c r="A98" s="67"/>
      <c r="B98" s="67"/>
      <c r="C98" s="67"/>
      <c r="D98" s="86">
        <f>A73</f>
        <v>0</v>
      </c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  <c r="BZ98" s="67"/>
      <c r="CA98" s="67"/>
      <c r="CB98" s="67"/>
      <c r="CC98" s="67"/>
      <c r="CD98" s="67"/>
      <c r="CE98" s="67"/>
      <c r="CF98" s="67"/>
      <c r="CG98" s="67"/>
      <c r="CH98" s="67"/>
      <c r="CI98" s="67"/>
      <c r="CJ98" s="67"/>
      <c r="CK98" s="67"/>
      <c r="CL98" s="67"/>
      <c r="CM98" s="67"/>
      <c r="CN98" s="67"/>
      <c r="CO98" s="67"/>
      <c r="CP98" s="67"/>
      <c r="CQ98" s="67"/>
      <c r="CR98" s="67"/>
      <c r="CS98" s="67"/>
      <c r="CT98" s="67"/>
      <c r="CU98" s="67"/>
      <c r="CV98" s="67"/>
      <c r="CW98" s="67"/>
      <c r="CX98" s="67"/>
      <c r="CY98" s="67"/>
      <c r="CZ98" s="67"/>
      <c r="DA98" s="67"/>
      <c r="DB98" s="67"/>
      <c r="DC98" s="67"/>
      <c r="DD98" s="67"/>
      <c r="DE98" s="67"/>
      <c r="DF98" s="67"/>
      <c r="DG98" s="67"/>
      <c r="DH98" s="67"/>
      <c r="DI98" s="67"/>
      <c r="DJ98" s="67"/>
      <c r="DK98" s="67"/>
      <c r="DL98" s="67"/>
      <c r="DM98" s="67"/>
      <c r="DN98" s="67"/>
      <c r="DO98" s="67"/>
      <c r="DP98" s="67"/>
      <c r="DQ98" s="67"/>
      <c r="DR98" s="67"/>
      <c r="DS98" s="67"/>
      <c r="DT98" s="67"/>
      <c r="DU98" s="67"/>
      <c r="DV98" s="67"/>
      <c r="DW98" s="67"/>
      <c r="DX98" s="67"/>
      <c r="DY98" s="67"/>
      <c r="DZ98" s="67"/>
      <c r="EA98" s="67"/>
      <c r="EB98" s="67"/>
      <c r="EC98" s="67"/>
      <c r="ED98" s="67"/>
      <c r="EE98" s="67"/>
      <c r="EF98" s="67"/>
      <c r="EG98" s="67"/>
    </row>
    <row r="99" spans="1:137" x14ac:dyDescent="0.35">
      <c r="A99" s="67"/>
      <c r="B99" s="67"/>
      <c r="C99" s="67"/>
      <c r="D99" s="67" t="s">
        <v>66</v>
      </c>
      <c r="E99" s="85">
        <f>E15</f>
        <v>0</v>
      </c>
      <c r="F99" s="85">
        <f t="shared" ref="F99:AK99" si="886">E102</f>
        <v>0</v>
      </c>
      <c r="G99" s="85">
        <f t="shared" si="886"/>
        <v>0</v>
      </c>
      <c r="H99" s="85">
        <f t="shared" si="886"/>
        <v>0</v>
      </c>
      <c r="I99" s="85">
        <f t="shared" si="886"/>
        <v>0</v>
      </c>
      <c r="J99" s="85">
        <f t="shared" si="886"/>
        <v>0</v>
      </c>
      <c r="K99" s="85">
        <f t="shared" si="886"/>
        <v>0</v>
      </c>
      <c r="L99" s="85">
        <f t="shared" si="886"/>
        <v>0</v>
      </c>
      <c r="M99" s="85">
        <f t="shared" si="886"/>
        <v>0</v>
      </c>
      <c r="N99" s="85">
        <f t="shared" si="886"/>
        <v>0</v>
      </c>
      <c r="O99" s="85">
        <f t="shared" si="886"/>
        <v>0</v>
      </c>
      <c r="P99" s="85">
        <f t="shared" si="886"/>
        <v>0</v>
      </c>
      <c r="Q99" s="85">
        <f t="shared" si="886"/>
        <v>0</v>
      </c>
      <c r="R99" s="85">
        <f t="shared" si="886"/>
        <v>0</v>
      </c>
      <c r="S99" s="85">
        <f t="shared" si="886"/>
        <v>0</v>
      </c>
      <c r="T99" s="85">
        <f t="shared" si="886"/>
        <v>0</v>
      </c>
      <c r="U99" s="85">
        <f t="shared" si="886"/>
        <v>0</v>
      </c>
      <c r="V99" s="85">
        <f t="shared" si="886"/>
        <v>0</v>
      </c>
      <c r="W99" s="85">
        <f t="shared" si="886"/>
        <v>0</v>
      </c>
      <c r="X99" s="85">
        <f t="shared" si="886"/>
        <v>0</v>
      </c>
      <c r="Y99" s="85">
        <f t="shared" si="886"/>
        <v>0</v>
      </c>
      <c r="Z99" s="85">
        <f t="shared" si="886"/>
        <v>0</v>
      </c>
      <c r="AA99" s="85">
        <f t="shared" si="886"/>
        <v>0</v>
      </c>
      <c r="AB99" s="85">
        <f t="shared" si="886"/>
        <v>0</v>
      </c>
      <c r="AC99" s="85">
        <f t="shared" si="886"/>
        <v>0</v>
      </c>
      <c r="AD99" s="85">
        <f t="shared" si="886"/>
        <v>0</v>
      </c>
      <c r="AE99" s="85">
        <f t="shared" si="886"/>
        <v>0</v>
      </c>
      <c r="AF99" s="85">
        <f t="shared" si="886"/>
        <v>0</v>
      </c>
      <c r="AG99" s="85">
        <f t="shared" si="886"/>
        <v>0</v>
      </c>
      <c r="AH99" s="85">
        <f t="shared" si="886"/>
        <v>0</v>
      </c>
      <c r="AI99" s="85">
        <f t="shared" si="886"/>
        <v>0</v>
      </c>
      <c r="AJ99" s="85">
        <f t="shared" si="886"/>
        <v>0</v>
      </c>
      <c r="AK99" s="85">
        <f t="shared" si="886"/>
        <v>0</v>
      </c>
      <c r="AL99" s="85">
        <f t="shared" ref="AL99:BQ99" si="887">AK102</f>
        <v>0</v>
      </c>
      <c r="AM99" s="85">
        <f t="shared" si="887"/>
        <v>0</v>
      </c>
      <c r="AN99" s="85">
        <f t="shared" si="887"/>
        <v>0</v>
      </c>
      <c r="AO99" s="85">
        <f t="shared" si="887"/>
        <v>0</v>
      </c>
      <c r="AP99" s="85">
        <f t="shared" si="887"/>
        <v>0</v>
      </c>
      <c r="AQ99" s="85">
        <f t="shared" si="887"/>
        <v>0</v>
      </c>
      <c r="AR99" s="85">
        <f t="shared" si="887"/>
        <v>0</v>
      </c>
      <c r="AS99" s="85">
        <f t="shared" si="887"/>
        <v>0</v>
      </c>
      <c r="AT99" s="85">
        <f t="shared" si="887"/>
        <v>0</v>
      </c>
      <c r="AU99" s="85">
        <f t="shared" si="887"/>
        <v>0</v>
      </c>
      <c r="AV99" s="85">
        <f t="shared" si="887"/>
        <v>0</v>
      </c>
      <c r="AW99" s="85">
        <f t="shared" si="887"/>
        <v>0</v>
      </c>
      <c r="AX99" s="85">
        <f t="shared" si="887"/>
        <v>0</v>
      </c>
      <c r="AY99" s="85">
        <f t="shared" si="887"/>
        <v>0</v>
      </c>
      <c r="AZ99" s="85">
        <f t="shared" si="887"/>
        <v>0</v>
      </c>
      <c r="BA99" s="85">
        <f t="shared" si="887"/>
        <v>0</v>
      </c>
      <c r="BB99" s="85">
        <f t="shared" si="887"/>
        <v>0</v>
      </c>
      <c r="BC99" s="85">
        <f t="shared" si="887"/>
        <v>0</v>
      </c>
      <c r="BD99" s="85">
        <f t="shared" si="887"/>
        <v>0</v>
      </c>
      <c r="BE99" s="85">
        <f t="shared" si="887"/>
        <v>0</v>
      </c>
      <c r="BF99" s="85">
        <f t="shared" si="887"/>
        <v>0</v>
      </c>
      <c r="BG99" s="85">
        <f t="shared" si="887"/>
        <v>0</v>
      </c>
      <c r="BH99" s="85">
        <f t="shared" si="887"/>
        <v>0</v>
      </c>
      <c r="BI99" s="85">
        <f t="shared" si="887"/>
        <v>0</v>
      </c>
      <c r="BJ99" s="85">
        <f t="shared" si="887"/>
        <v>0</v>
      </c>
      <c r="BK99" s="85">
        <f t="shared" si="887"/>
        <v>0</v>
      </c>
      <c r="BL99" s="85">
        <f t="shared" si="887"/>
        <v>0</v>
      </c>
      <c r="BM99" s="85">
        <f t="shared" si="887"/>
        <v>0</v>
      </c>
      <c r="BN99" s="85">
        <f t="shared" si="887"/>
        <v>0</v>
      </c>
      <c r="BO99" s="85">
        <f t="shared" si="887"/>
        <v>0</v>
      </c>
      <c r="BP99" s="85">
        <f t="shared" si="887"/>
        <v>0</v>
      </c>
      <c r="BQ99" s="85">
        <f t="shared" si="887"/>
        <v>0</v>
      </c>
      <c r="BR99" s="85">
        <f t="shared" ref="BR99:CW99" si="888">BQ102</f>
        <v>0</v>
      </c>
      <c r="BS99" s="85">
        <f t="shared" si="888"/>
        <v>0</v>
      </c>
      <c r="BT99" s="85">
        <f t="shared" si="888"/>
        <v>0</v>
      </c>
      <c r="BU99" s="85">
        <f t="shared" si="888"/>
        <v>0</v>
      </c>
      <c r="BV99" s="85">
        <f t="shared" si="888"/>
        <v>0</v>
      </c>
      <c r="BW99" s="85">
        <f t="shared" si="888"/>
        <v>0</v>
      </c>
      <c r="BX99" s="85">
        <f t="shared" si="888"/>
        <v>0</v>
      </c>
      <c r="BY99" s="85">
        <f t="shared" si="888"/>
        <v>0</v>
      </c>
      <c r="BZ99" s="85">
        <f t="shared" si="888"/>
        <v>0</v>
      </c>
      <c r="CA99" s="85">
        <f t="shared" si="888"/>
        <v>0</v>
      </c>
      <c r="CB99" s="85">
        <f t="shared" si="888"/>
        <v>0</v>
      </c>
      <c r="CC99" s="85">
        <f t="shared" si="888"/>
        <v>0</v>
      </c>
      <c r="CD99" s="85">
        <f t="shared" si="888"/>
        <v>0</v>
      </c>
      <c r="CE99" s="85">
        <f t="shared" si="888"/>
        <v>0</v>
      </c>
      <c r="CF99" s="85">
        <f t="shared" si="888"/>
        <v>0</v>
      </c>
      <c r="CG99" s="85">
        <f t="shared" si="888"/>
        <v>0</v>
      </c>
      <c r="CH99" s="85">
        <f t="shared" si="888"/>
        <v>0</v>
      </c>
      <c r="CI99" s="85">
        <f t="shared" si="888"/>
        <v>0</v>
      </c>
      <c r="CJ99" s="85">
        <f t="shared" si="888"/>
        <v>0</v>
      </c>
      <c r="CK99" s="85">
        <f t="shared" si="888"/>
        <v>0</v>
      </c>
      <c r="CL99" s="85">
        <f t="shared" si="888"/>
        <v>0</v>
      </c>
      <c r="CM99" s="85">
        <f t="shared" si="888"/>
        <v>0</v>
      </c>
      <c r="CN99" s="85">
        <f t="shared" si="888"/>
        <v>0</v>
      </c>
      <c r="CO99" s="85">
        <f t="shared" si="888"/>
        <v>0</v>
      </c>
      <c r="CP99" s="85">
        <f t="shared" si="888"/>
        <v>0</v>
      </c>
      <c r="CQ99" s="85">
        <f t="shared" si="888"/>
        <v>0</v>
      </c>
      <c r="CR99" s="85">
        <f t="shared" si="888"/>
        <v>0</v>
      </c>
      <c r="CS99" s="85">
        <f t="shared" si="888"/>
        <v>0</v>
      </c>
      <c r="CT99" s="85">
        <f t="shared" si="888"/>
        <v>0</v>
      </c>
      <c r="CU99" s="85">
        <f t="shared" si="888"/>
        <v>0</v>
      </c>
      <c r="CV99" s="85">
        <f t="shared" si="888"/>
        <v>0</v>
      </c>
      <c r="CW99" s="85">
        <f t="shared" si="888"/>
        <v>0</v>
      </c>
      <c r="CX99" s="85">
        <f t="shared" ref="CX99:EG99" si="889">CW102</f>
        <v>0</v>
      </c>
      <c r="CY99" s="85">
        <f t="shared" si="889"/>
        <v>0</v>
      </c>
      <c r="CZ99" s="85">
        <f t="shared" si="889"/>
        <v>0</v>
      </c>
      <c r="DA99" s="85">
        <f t="shared" si="889"/>
        <v>0</v>
      </c>
      <c r="DB99" s="85">
        <f t="shared" si="889"/>
        <v>0</v>
      </c>
      <c r="DC99" s="85">
        <f t="shared" si="889"/>
        <v>0</v>
      </c>
      <c r="DD99" s="85">
        <f t="shared" si="889"/>
        <v>0</v>
      </c>
      <c r="DE99" s="85">
        <f t="shared" si="889"/>
        <v>0</v>
      </c>
      <c r="DF99" s="85">
        <f t="shared" si="889"/>
        <v>0</v>
      </c>
      <c r="DG99" s="85">
        <f t="shared" si="889"/>
        <v>0</v>
      </c>
      <c r="DH99" s="85">
        <f t="shared" si="889"/>
        <v>0</v>
      </c>
      <c r="DI99" s="85">
        <f t="shared" si="889"/>
        <v>0</v>
      </c>
      <c r="DJ99" s="85">
        <f t="shared" si="889"/>
        <v>0</v>
      </c>
      <c r="DK99" s="85">
        <f t="shared" si="889"/>
        <v>0</v>
      </c>
      <c r="DL99" s="85">
        <f t="shared" si="889"/>
        <v>0</v>
      </c>
      <c r="DM99" s="85">
        <f t="shared" si="889"/>
        <v>0</v>
      </c>
      <c r="DN99" s="85">
        <f t="shared" si="889"/>
        <v>0</v>
      </c>
      <c r="DO99" s="85">
        <f t="shared" si="889"/>
        <v>0</v>
      </c>
      <c r="DP99" s="85">
        <f t="shared" si="889"/>
        <v>0</v>
      </c>
      <c r="DQ99" s="85">
        <f t="shared" si="889"/>
        <v>0</v>
      </c>
      <c r="DR99" s="85">
        <f t="shared" si="889"/>
        <v>0</v>
      </c>
      <c r="DS99" s="85">
        <f t="shared" si="889"/>
        <v>0</v>
      </c>
      <c r="DT99" s="85">
        <f t="shared" si="889"/>
        <v>0</v>
      </c>
      <c r="DU99" s="85">
        <f t="shared" si="889"/>
        <v>0</v>
      </c>
      <c r="DV99" s="85">
        <f t="shared" si="889"/>
        <v>0</v>
      </c>
      <c r="DW99" s="85">
        <f t="shared" si="889"/>
        <v>0</v>
      </c>
      <c r="DX99" s="85">
        <f t="shared" si="889"/>
        <v>0</v>
      </c>
      <c r="DY99" s="85">
        <f t="shared" si="889"/>
        <v>0</v>
      </c>
      <c r="DZ99" s="85">
        <f t="shared" si="889"/>
        <v>0</v>
      </c>
      <c r="EA99" s="85">
        <f t="shared" si="889"/>
        <v>0</v>
      </c>
      <c r="EB99" s="85">
        <f t="shared" si="889"/>
        <v>0</v>
      </c>
      <c r="EC99" s="85">
        <f t="shared" si="889"/>
        <v>0</v>
      </c>
      <c r="ED99" s="85">
        <f t="shared" si="889"/>
        <v>0</v>
      </c>
      <c r="EE99" s="85">
        <f t="shared" si="889"/>
        <v>0</v>
      </c>
      <c r="EF99" s="85">
        <f t="shared" si="889"/>
        <v>0</v>
      </c>
      <c r="EG99" s="85">
        <f t="shared" si="889"/>
        <v>0</v>
      </c>
    </row>
    <row r="100" spans="1:137" x14ac:dyDescent="0.35">
      <c r="A100" s="67"/>
      <c r="B100" s="67"/>
      <c r="C100" s="67"/>
      <c r="D100" s="67" t="s">
        <v>67</v>
      </c>
      <c r="E100" s="85">
        <f t="shared" ref="E100:AJ100" si="890">E99*($F$15/12)</f>
        <v>0</v>
      </c>
      <c r="F100" s="85">
        <f t="shared" si="890"/>
        <v>0</v>
      </c>
      <c r="G100" s="85">
        <f t="shared" si="890"/>
        <v>0</v>
      </c>
      <c r="H100" s="85">
        <f t="shared" si="890"/>
        <v>0</v>
      </c>
      <c r="I100" s="85">
        <f t="shared" si="890"/>
        <v>0</v>
      </c>
      <c r="J100" s="85">
        <f t="shared" si="890"/>
        <v>0</v>
      </c>
      <c r="K100" s="85">
        <f t="shared" si="890"/>
        <v>0</v>
      </c>
      <c r="L100" s="85">
        <f t="shared" si="890"/>
        <v>0</v>
      </c>
      <c r="M100" s="85">
        <f t="shared" si="890"/>
        <v>0</v>
      </c>
      <c r="N100" s="85">
        <f t="shared" si="890"/>
        <v>0</v>
      </c>
      <c r="O100" s="85">
        <f t="shared" si="890"/>
        <v>0</v>
      </c>
      <c r="P100" s="85">
        <f t="shared" si="890"/>
        <v>0</v>
      </c>
      <c r="Q100" s="85">
        <f t="shared" si="890"/>
        <v>0</v>
      </c>
      <c r="R100" s="85">
        <f t="shared" si="890"/>
        <v>0</v>
      </c>
      <c r="S100" s="85">
        <f t="shared" si="890"/>
        <v>0</v>
      </c>
      <c r="T100" s="85">
        <f t="shared" si="890"/>
        <v>0</v>
      </c>
      <c r="U100" s="85">
        <f t="shared" si="890"/>
        <v>0</v>
      </c>
      <c r="V100" s="85">
        <f t="shared" si="890"/>
        <v>0</v>
      </c>
      <c r="W100" s="85">
        <f t="shared" si="890"/>
        <v>0</v>
      </c>
      <c r="X100" s="85">
        <f t="shared" si="890"/>
        <v>0</v>
      </c>
      <c r="Y100" s="85">
        <f t="shared" si="890"/>
        <v>0</v>
      </c>
      <c r="Z100" s="85">
        <f t="shared" si="890"/>
        <v>0</v>
      </c>
      <c r="AA100" s="85">
        <f t="shared" si="890"/>
        <v>0</v>
      </c>
      <c r="AB100" s="85">
        <f t="shared" si="890"/>
        <v>0</v>
      </c>
      <c r="AC100" s="85">
        <f t="shared" si="890"/>
        <v>0</v>
      </c>
      <c r="AD100" s="85">
        <f t="shared" si="890"/>
        <v>0</v>
      </c>
      <c r="AE100" s="85">
        <f t="shared" si="890"/>
        <v>0</v>
      </c>
      <c r="AF100" s="85">
        <f t="shared" si="890"/>
        <v>0</v>
      </c>
      <c r="AG100" s="85">
        <f t="shared" si="890"/>
        <v>0</v>
      </c>
      <c r="AH100" s="85">
        <f t="shared" si="890"/>
        <v>0</v>
      </c>
      <c r="AI100" s="85">
        <f t="shared" si="890"/>
        <v>0</v>
      </c>
      <c r="AJ100" s="85">
        <f t="shared" si="890"/>
        <v>0</v>
      </c>
      <c r="AK100" s="85">
        <f t="shared" ref="AK100:BP100" si="891">AK99*($F$15/12)</f>
        <v>0</v>
      </c>
      <c r="AL100" s="85">
        <f t="shared" si="891"/>
        <v>0</v>
      </c>
      <c r="AM100" s="85">
        <f t="shared" si="891"/>
        <v>0</v>
      </c>
      <c r="AN100" s="85">
        <f t="shared" si="891"/>
        <v>0</v>
      </c>
      <c r="AO100" s="85">
        <f t="shared" si="891"/>
        <v>0</v>
      </c>
      <c r="AP100" s="85">
        <f t="shared" si="891"/>
        <v>0</v>
      </c>
      <c r="AQ100" s="85">
        <f t="shared" si="891"/>
        <v>0</v>
      </c>
      <c r="AR100" s="85">
        <f t="shared" si="891"/>
        <v>0</v>
      </c>
      <c r="AS100" s="85">
        <f t="shared" si="891"/>
        <v>0</v>
      </c>
      <c r="AT100" s="85">
        <f t="shared" si="891"/>
        <v>0</v>
      </c>
      <c r="AU100" s="85">
        <f t="shared" si="891"/>
        <v>0</v>
      </c>
      <c r="AV100" s="85">
        <f t="shared" si="891"/>
        <v>0</v>
      </c>
      <c r="AW100" s="85">
        <f t="shared" si="891"/>
        <v>0</v>
      </c>
      <c r="AX100" s="85">
        <f t="shared" si="891"/>
        <v>0</v>
      </c>
      <c r="AY100" s="85">
        <f t="shared" si="891"/>
        <v>0</v>
      </c>
      <c r="AZ100" s="85">
        <f t="shared" si="891"/>
        <v>0</v>
      </c>
      <c r="BA100" s="85">
        <f t="shared" si="891"/>
        <v>0</v>
      </c>
      <c r="BB100" s="85">
        <f t="shared" si="891"/>
        <v>0</v>
      </c>
      <c r="BC100" s="85">
        <f t="shared" si="891"/>
        <v>0</v>
      </c>
      <c r="BD100" s="85">
        <f t="shared" si="891"/>
        <v>0</v>
      </c>
      <c r="BE100" s="85">
        <f t="shared" si="891"/>
        <v>0</v>
      </c>
      <c r="BF100" s="85">
        <f t="shared" si="891"/>
        <v>0</v>
      </c>
      <c r="BG100" s="85">
        <f t="shared" si="891"/>
        <v>0</v>
      </c>
      <c r="BH100" s="85">
        <f t="shared" si="891"/>
        <v>0</v>
      </c>
      <c r="BI100" s="85">
        <f t="shared" si="891"/>
        <v>0</v>
      </c>
      <c r="BJ100" s="85">
        <f t="shared" si="891"/>
        <v>0</v>
      </c>
      <c r="BK100" s="85">
        <f t="shared" si="891"/>
        <v>0</v>
      </c>
      <c r="BL100" s="85">
        <f t="shared" si="891"/>
        <v>0</v>
      </c>
      <c r="BM100" s="85">
        <f t="shared" si="891"/>
        <v>0</v>
      </c>
      <c r="BN100" s="85">
        <f t="shared" si="891"/>
        <v>0</v>
      </c>
      <c r="BO100" s="85">
        <f t="shared" si="891"/>
        <v>0</v>
      </c>
      <c r="BP100" s="85">
        <f t="shared" si="891"/>
        <v>0</v>
      </c>
      <c r="BQ100" s="85">
        <f t="shared" ref="BQ100:CV100" si="892">BQ99*($F$15/12)</f>
        <v>0</v>
      </c>
      <c r="BR100" s="85">
        <f t="shared" si="892"/>
        <v>0</v>
      </c>
      <c r="BS100" s="85">
        <f t="shared" si="892"/>
        <v>0</v>
      </c>
      <c r="BT100" s="85">
        <f t="shared" si="892"/>
        <v>0</v>
      </c>
      <c r="BU100" s="85">
        <f t="shared" si="892"/>
        <v>0</v>
      </c>
      <c r="BV100" s="85">
        <f t="shared" si="892"/>
        <v>0</v>
      </c>
      <c r="BW100" s="85">
        <f t="shared" si="892"/>
        <v>0</v>
      </c>
      <c r="BX100" s="85">
        <f t="shared" si="892"/>
        <v>0</v>
      </c>
      <c r="BY100" s="85">
        <f t="shared" si="892"/>
        <v>0</v>
      </c>
      <c r="BZ100" s="85">
        <f t="shared" si="892"/>
        <v>0</v>
      </c>
      <c r="CA100" s="85">
        <f t="shared" si="892"/>
        <v>0</v>
      </c>
      <c r="CB100" s="85">
        <f t="shared" si="892"/>
        <v>0</v>
      </c>
      <c r="CC100" s="85">
        <f t="shared" si="892"/>
        <v>0</v>
      </c>
      <c r="CD100" s="85">
        <f t="shared" si="892"/>
        <v>0</v>
      </c>
      <c r="CE100" s="85">
        <f t="shared" si="892"/>
        <v>0</v>
      </c>
      <c r="CF100" s="85">
        <f t="shared" si="892"/>
        <v>0</v>
      </c>
      <c r="CG100" s="85">
        <f t="shared" si="892"/>
        <v>0</v>
      </c>
      <c r="CH100" s="85">
        <f t="shared" si="892"/>
        <v>0</v>
      </c>
      <c r="CI100" s="85">
        <f t="shared" si="892"/>
        <v>0</v>
      </c>
      <c r="CJ100" s="85">
        <f t="shared" si="892"/>
        <v>0</v>
      </c>
      <c r="CK100" s="85">
        <f t="shared" si="892"/>
        <v>0</v>
      </c>
      <c r="CL100" s="85">
        <f t="shared" si="892"/>
        <v>0</v>
      </c>
      <c r="CM100" s="85">
        <f t="shared" si="892"/>
        <v>0</v>
      </c>
      <c r="CN100" s="85">
        <f t="shared" si="892"/>
        <v>0</v>
      </c>
      <c r="CO100" s="85">
        <f t="shared" si="892"/>
        <v>0</v>
      </c>
      <c r="CP100" s="85">
        <f t="shared" si="892"/>
        <v>0</v>
      </c>
      <c r="CQ100" s="85">
        <f t="shared" si="892"/>
        <v>0</v>
      </c>
      <c r="CR100" s="85">
        <f t="shared" si="892"/>
        <v>0</v>
      </c>
      <c r="CS100" s="85">
        <f t="shared" si="892"/>
        <v>0</v>
      </c>
      <c r="CT100" s="85">
        <f t="shared" si="892"/>
        <v>0</v>
      </c>
      <c r="CU100" s="85">
        <f t="shared" si="892"/>
        <v>0</v>
      </c>
      <c r="CV100" s="85">
        <f t="shared" si="892"/>
        <v>0</v>
      </c>
      <c r="CW100" s="85">
        <f t="shared" ref="CW100:EB100" si="893">CW99*($F$15/12)</f>
        <v>0</v>
      </c>
      <c r="CX100" s="85">
        <f t="shared" si="893"/>
        <v>0</v>
      </c>
      <c r="CY100" s="85">
        <f t="shared" si="893"/>
        <v>0</v>
      </c>
      <c r="CZ100" s="85">
        <f t="shared" si="893"/>
        <v>0</v>
      </c>
      <c r="DA100" s="85">
        <f t="shared" si="893"/>
        <v>0</v>
      </c>
      <c r="DB100" s="85">
        <f t="shared" si="893"/>
        <v>0</v>
      </c>
      <c r="DC100" s="85">
        <f t="shared" si="893"/>
        <v>0</v>
      </c>
      <c r="DD100" s="85">
        <f t="shared" si="893"/>
        <v>0</v>
      </c>
      <c r="DE100" s="85">
        <f t="shared" si="893"/>
        <v>0</v>
      </c>
      <c r="DF100" s="85">
        <f t="shared" si="893"/>
        <v>0</v>
      </c>
      <c r="DG100" s="85">
        <f t="shared" si="893"/>
        <v>0</v>
      </c>
      <c r="DH100" s="85">
        <f t="shared" si="893"/>
        <v>0</v>
      </c>
      <c r="DI100" s="85">
        <f t="shared" si="893"/>
        <v>0</v>
      </c>
      <c r="DJ100" s="85">
        <f t="shared" si="893"/>
        <v>0</v>
      </c>
      <c r="DK100" s="85">
        <f t="shared" si="893"/>
        <v>0</v>
      </c>
      <c r="DL100" s="85">
        <f t="shared" si="893"/>
        <v>0</v>
      </c>
      <c r="DM100" s="85">
        <f t="shared" si="893"/>
        <v>0</v>
      </c>
      <c r="DN100" s="85">
        <f t="shared" si="893"/>
        <v>0</v>
      </c>
      <c r="DO100" s="85">
        <f t="shared" si="893"/>
        <v>0</v>
      </c>
      <c r="DP100" s="85">
        <f t="shared" si="893"/>
        <v>0</v>
      </c>
      <c r="DQ100" s="85">
        <f t="shared" si="893"/>
        <v>0</v>
      </c>
      <c r="DR100" s="85">
        <f t="shared" si="893"/>
        <v>0</v>
      </c>
      <c r="DS100" s="85">
        <f t="shared" si="893"/>
        <v>0</v>
      </c>
      <c r="DT100" s="85">
        <f t="shared" si="893"/>
        <v>0</v>
      </c>
      <c r="DU100" s="85">
        <f t="shared" si="893"/>
        <v>0</v>
      </c>
      <c r="DV100" s="85">
        <f t="shared" si="893"/>
        <v>0</v>
      </c>
      <c r="DW100" s="85">
        <f t="shared" si="893"/>
        <v>0</v>
      </c>
      <c r="DX100" s="85">
        <f t="shared" si="893"/>
        <v>0</v>
      </c>
      <c r="DY100" s="85">
        <f t="shared" si="893"/>
        <v>0</v>
      </c>
      <c r="DZ100" s="85">
        <f t="shared" si="893"/>
        <v>0</v>
      </c>
      <c r="EA100" s="85">
        <f t="shared" si="893"/>
        <v>0</v>
      </c>
      <c r="EB100" s="85">
        <f t="shared" si="893"/>
        <v>0</v>
      </c>
      <c r="EC100" s="85">
        <f t="shared" ref="EC100:EG100" si="894">EC99*($F$15/12)</f>
        <v>0</v>
      </c>
      <c r="ED100" s="85">
        <f t="shared" si="894"/>
        <v>0</v>
      </c>
      <c r="EE100" s="85">
        <f t="shared" si="894"/>
        <v>0</v>
      </c>
      <c r="EF100" s="85">
        <f t="shared" si="894"/>
        <v>0</v>
      </c>
      <c r="EG100" s="85">
        <f t="shared" si="894"/>
        <v>0</v>
      </c>
    </row>
    <row r="101" spans="1:137" x14ac:dyDescent="0.35">
      <c r="A101" s="67"/>
      <c r="B101" s="67"/>
      <c r="C101" s="67"/>
      <c r="D101" s="67" t="s">
        <v>69</v>
      </c>
      <c r="E101" s="85">
        <f>$G$15</f>
        <v>0</v>
      </c>
      <c r="F101" s="85">
        <f>$G$15</f>
        <v>0</v>
      </c>
      <c r="G101" s="85">
        <f t="shared" ref="G101:BR101" si="895">$G$15</f>
        <v>0</v>
      </c>
      <c r="H101" s="85">
        <f t="shared" si="895"/>
        <v>0</v>
      </c>
      <c r="I101" s="85">
        <f t="shared" si="895"/>
        <v>0</v>
      </c>
      <c r="J101" s="85">
        <f t="shared" si="895"/>
        <v>0</v>
      </c>
      <c r="K101" s="85">
        <f t="shared" si="895"/>
        <v>0</v>
      </c>
      <c r="L101" s="85">
        <f t="shared" si="895"/>
        <v>0</v>
      </c>
      <c r="M101" s="85">
        <f t="shared" si="895"/>
        <v>0</v>
      </c>
      <c r="N101" s="85">
        <f t="shared" si="895"/>
        <v>0</v>
      </c>
      <c r="O101" s="85">
        <f t="shared" si="895"/>
        <v>0</v>
      </c>
      <c r="P101" s="85">
        <f t="shared" si="895"/>
        <v>0</v>
      </c>
      <c r="Q101" s="85">
        <f t="shared" si="895"/>
        <v>0</v>
      </c>
      <c r="R101" s="85">
        <f t="shared" si="895"/>
        <v>0</v>
      </c>
      <c r="S101" s="85">
        <f t="shared" si="895"/>
        <v>0</v>
      </c>
      <c r="T101" s="85">
        <f t="shared" si="895"/>
        <v>0</v>
      </c>
      <c r="U101" s="85">
        <f t="shared" si="895"/>
        <v>0</v>
      </c>
      <c r="V101" s="85">
        <f t="shared" si="895"/>
        <v>0</v>
      </c>
      <c r="W101" s="85">
        <f t="shared" si="895"/>
        <v>0</v>
      </c>
      <c r="X101" s="85">
        <f t="shared" si="895"/>
        <v>0</v>
      </c>
      <c r="Y101" s="85">
        <f t="shared" si="895"/>
        <v>0</v>
      </c>
      <c r="Z101" s="85">
        <f t="shared" si="895"/>
        <v>0</v>
      </c>
      <c r="AA101" s="85">
        <f t="shared" si="895"/>
        <v>0</v>
      </c>
      <c r="AB101" s="85">
        <f t="shared" si="895"/>
        <v>0</v>
      </c>
      <c r="AC101" s="85">
        <f t="shared" si="895"/>
        <v>0</v>
      </c>
      <c r="AD101" s="85">
        <f t="shared" si="895"/>
        <v>0</v>
      </c>
      <c r="AE101" s="85">
        <f t="shared" si="895"/>
        <v>0</v>
      </c>
      <c r="AF101" s="85">
        <f t="shared" si="895"/>
        <v>0</v>
      </c>
      <c r="AG101" s="85">
        <f t="shared" si="895"/>
        <v>0</v>
      </c>
      <c r="AH101" s="85">
        <f t="shared" si="895"/>
        <v>0</v>
      </c>
      <c r="AI101" s="85">
        <f t="shared" si="895"/>
        <v>0</v>
      </c>
      <c r="AJ101" s="85">
        <f t="shared" si="895"/>
        <v>0</v>
      </c>
      <c r="AK101" s="85">
        <f t="shared" si="895"/>
        <v>0</v>
      </c>
      <c r="AL101" s="85">
        <f t="shared" si="895"/>
        <v>0</v>
      </c>
      <c r="AM101" s="85">
        <f t="shared" si="895"/>
        <v>0</v>
      </c>
      <c r="AN101" s="85">
        <f t="shared" si="895"/>
        <v>0</v>
      </c>
      <c r="AO101" s="85">
        <f t="shared" si="895"/>
        <v>0</v>
      </c>
      <c r="AP101" s="85">
        <f t="shared" si="895"/>
        <v>0</v>
      </c>
      <c r="AQ101" s="85">
        <f t="shared" si="895"/>
        <v>0</v>
      </c>
      <c r="AR101" s="85">
        <f t="shared" si="895"/>
        <v>0</v>
      </c>
      <c r="AS101" s="85">
        <f t="shared" si="895"/>
        <v>0</v>
      </c>
      <c r="AT101" s="85">
        <f t="shared" si="895"/>
        <v>0</v>
      </c>
      <c r="AU101" s="85">
        <f t="shared" si="895"/>
        <v>0</v>
      </c>
      <c r="AV101" s="85">
        <f t="shared" si="895"/>
        <v>0</v>
      </c>
      <c r="AW101" s="85">
        <f t="shared" si="895"/>
        <v>0</v>
      </c>
      <c r="AX101" s="85">
        <f t="shared" si="895"/>
        <v>0</v>
      </c>
      <c r="AY101" s="85">
        <f t="shared" si="895"/>
        <v>0</v>
      </c>
      <c r="AZ101" s="85">
        <f t="shared" si="895"/>
        <v>0</v>
      </c>
      <c r="BA101" s="85">
        <f t="shared" si="895"/>
        <v>0</v>
      </c>
      <c r="BB101" s="85">
        <f t="shared" si="895"/>
        <v>0</v>
      </c>
      <c r="BC101" s="85">
        <f t="shared" si="895"/>
        <v>0</v>
      </c>
      <c r="BD101" s="85">
        <f t="shared" si="895"/>
        <v>0</v>
      </c>
      <c r="BE101" s="85">
        <f t="shared" si="895"/>
        <v>0</v>
      </c>
      <c r="BF101" s="85">
        <f t="shared" si="895"/>
        <v>0</v>
      </c>
      <c r="BG101" s="85">
        <f t="shared" si="895"/>
        <v>0</v>
      </c>
      <c r="BH101" s="85">
        <f t="shared" si="895"/>
        <v>0</v>
      </c>
      <c r="BI101" s="85">
        <f t="shared" si="895"/>
        <v>0</v>
      </c>
      <c r="BJ101" s="85">
        <f t="shared" si="895"/>
        <v>0</v>
      </c>
      <c r="BK101" s="85">
        <f t="shared" si="895"/>
        <v>0</v>
      </c>
      <c r="BL101" s="85">
        <f t="shared" si="895"/>
        <v>0</v>
      </c>
      <c r="BM101" s="85">
        <f t="shared" si="895"/>
        <v>0</v>
      </c>
      <c r="BN101" s="85">
        <f t="shared" si="895"/>
        <v>0</v>
      </c>
      <c r="BO101" s="85">
        <f t="shared" si="895"/>
        <v>0</v>
      </c>
      <c r="BP101" s="85">
        <f t="shared" si="895"/>
        <v>0</v>
      </c>
      <c r="BQ101" s="85">
        <f t="shared" si="895"/>
        <v>0</v>
      </c>
      <c r="BR101" s="85">
        <f t="shared" si="895"/>
        <v>0</v>
      </c>
      <c r="BS101" s="85">
        <f t="shared" ref="BS101:ED101" si="896">$G$15</f>
        <v>0</v>
      </c>
      <c r="BT101" s="85">
        <f t="shared" si="896"/>
        <v>0</v>
      </c>
      <c r="BU101" s="85">
        <f t="shared" si="896"/>
        <v>0</v>
      </c>
      <c r="BV101" s="85">
        <f t="shared" si="896"/>
        <v>0</v>
      </c>
      <c r="BW101" s="85">
        <f t="shared" si="896"/>
        <v>0</v>
      </c>
      <c r="BX101" s="85">
        <f t="shared" si="896"/>
        <v>0</v>
      </c>
      <c r="BY101" s="85">
        <f t="shared" si="896"/>
        <v>0</v>
      </c>
      <c r="BZ101" s="85">
        <f t="shared" si="896"/>
        <v>0</v>
      </c>
      <c r="CA101" s="85">
        <f t="shared" si="896"/>
        <v>0</v>
      </c>
      <c r="CB101" s="85">
        <f t="shared" si="896"/>
        <v>0</v>
      </c>
      <c r="CC101" s="85">
        <f t="shared" si="896"/>
        <v>0</v>
      </c>
      <c r="CD101" s="85">
        <f t="shared" si="896"/>
        <v>0</v>
      </c>
      <c r="CE101" s="85">
        <f t="shared" si="896"/>
        <v>0</v>
      </c>
      <c r="CF101" s="85">
        <f t="shared" si="896"/>
        <v>0</v>
      </c>
      <c r="CG101" s="85">
        <f t="shared" si="896"/>
        <v>0</v>
      </c>
      <c r="CH101" s="85">
        <f t="shared" si="896"/>
        <v>0</v>
      </c>
      <c r="CI101" s="85">
        <f t="shared" si="896"/>
        <v>0</v>
      </c>
      <c r="CJ101" s="85">
        <f t="shared" si="896"/>
        <v>0</v>
      </c>
      <c r="CK101" s="85">
        <f t="shared" si="896"/>
        <v>0</v>
      </c>
      <c r="CL101" s="85">
        <f t="shared" si="896"/>
        <v>0</v>
      </c>
      <c r="CM101" s="85">
        <f t="shared" si="896"/>
        <v>0</v>
      </c>
      <c r="CN101" s="85">
        <f t="shared" si="896"/>
        <v>0</v>
      </c>
      <c r="CO101" s="85">
        <f t="shared" si="896"/>
        <v>0</v>
      </c>
      <c r="CP101" s="85">
        <f t="shared" si="896"/>
        <v>0</v>
      </c>
      <c r="CQ101" s="85">
        <f t="shared" si="896"/>
        <v>0</v>
      </c>
      <c r="CR101" s="85">
        <f t="shared" si="896"/>
        <v>0</v>
      </c>
      <c r="CS101" s="85">
        <f t="shared" si="896"/>
        <v>0</v>
      </c>
      <c r="CT101" s="85">
        <f t="shared" si="896"/>
        <v>0</v>
      </c>
      <c r="CU101" s="85">
        <f t="shared" si="896"/>
        <v>0</v>
      </c>
      <c r="CV101" s="85">
        <f t="shared" si="896"/>
        <v>0</v>
      </c>
      <c r="CW101" s="85">
        <f t="shared" si="896"/>
        <v>0</v>
      </c>
      <c r="CX101" s="85">
        <f t="shared" si="896"/>
        <v>0</v>
      </c>
      <c r="CY101" s="85">
        <f t="shared" si="896"/>
        <v>0</v>
      </c>
      <c r="CZ101" s="85">
        <f t="shared" si="896"/>
        <v>0</v>
      </c>
      <c r="DA101" s="85">
        <f t="shared" si="896"/>
        <v>0</v>
      </c>
      <c r="DB101" s="85">
        <f t="shared" si="896"/>
        <v>0</v>
      </c>
      <c r="DC101" s="85">
        <f t="shared" si="896"/>
        <v>0</v>
      </c>
      <c r="DD101" s="85">
        <f t="shared" si="896"/>
        <v>0</v>
      </c>
      <c r="DE101" s="85">
        <f t="shared" si="896"/>
        <v>0</v>
      </c>
      <c r="DF101" s="85">
        <f t="shared" si="896"/>
        <v>0</v>
      </c>
      <c r="DG101" s="85">
        <f t="shared" si="896"/>
        <v>0</v>
      </c>
      <c r="DH101" s="85">
        <f t="shared" si="896"/>
        <v>0</v>
      </c>
      <c r="DI101" s="85">
        <f t="shared" si="896"/>
        <v>0</v>
      </c>
      <c r="DJ101" s="85">
        <f t="shared" si="896"/>
        <v>0</v>
      </c>
      <c r="DK101" s="85">
        <f t="shared" si="896"/>
        <v>0</v>
      </c>
      <c r="DL101" s="85">
        <f t="shared" si="896"/>
        <v>0</v>
      </c>
      <c r="DM101" s="85">
        <f t="shared" si="896"/>
        <v>0</v>
      </c>
      <c r="DN101" s="85">
        <f t="shared" si="896"/>
        <v>0</v>
      </c>
      <c r="DO101" s="85">
        <f t="shared" si="896"/>
        <v>0</v>
      </c>
      <c r="DP101" s="85">
        <f t="shared" si="896"/>
        <v>0</v>
      </c>
      <c r="DQ101" s="85">
        <f t="shared" si="896"/>
        <v>0</v>
      </c>
      <c r="DR101" s="85">
        <f t="shared" si="896"/>
        <v>0</v>
      </c>
      <c r="DS101" s="85">
        <f t="shared" si="896"/>
        <v>0</v>
      </c>
      <c r="DT101" s="85">
        <f t="shared" si="896"/>
        <v>0</v>
      </c>
      <c r="DU101" s="85">
        <f t="shared" si="896"/>
        <v>0</v>
      </c>
      <c r="DV101" s="85">
        <f t="shared" si="896"/>
        <v>0</v>
      </c>
      <c r="DW101" s="85">
        <f t="shared" si="896"/>
        <v>0</v>
      </c>
      <c r="DX101" s="85">
        <f t="shared" si="896"/>
        <v>0</v>
      </c>
      <c r="DY101" s="85">
        <f t="shared" si="896"/>
        <v>0</v>
      </c>
      <c r="DZ101" s="85">
        <f t="shared" si="896"/>
        <v>0</v>
      </c>
      <c r="EA101" s="85">
        <f t="shared" si="896"/>
        <v>0</v>
      </c>
      <c r="EB101" s="85">
        <f t="shared" si="896"/>
        <v>0</v>
      </c>
      <c r="EC101" s="85">
        <f t="shared" si="896"/>
        <v>0</v>
      </c>
      <c r="ED101" s="85">
        <f t="shared" si="896"/>
        <v>0</v>
      </c>
      <c r="EE101" s="85">
        <f t="shared" ref="EE101:EG101" si="897">$G$15</f>
        <v>0</v>
      </c>
      <c r="EF101" s="85">
        <f t="shared" si="897"/>
        <v>0</v>
      </c>
      <c r="EG101" s="85">
        <f t="shared" si="897"/>
        <v>0</v>
      </c>
    </row>
    <row r="102" spans="1:137" x14ac:dyDescent="0.35">
      <c r="A102" s="67"/>
      <c r="B102" s="67"/>
      <c r="C102" s="67"/>
      <c r="D102" s="67" t="s">
        <v>68</v>
      </c>
      <c r="E102" s="85">
        <f t="shared" ref="E102:AJ102" si="898">E99+E100-E101</f>
        <v>0</v>
      </c>
      <c r="F102" s="85">
        <f t="shared" si="898"/>
        <v>0</v>
      </c>
      <c r="G102" s="85">
        <f t="shared" si="898"/>
        <v>0</v>
      </c>
      <c r="H102" s="85">
        <f t="shared" si="898"/>
        <v>0</v>
      </c>
      <c r="I102" s="85">
        <f t="shared" si="898"/>
        <v>0</v>
      </c>
      <c r="J102" s="85">
        <f t="shared" si="898"/>
        <v>0</v>
      </c>
      <c r="K102" s="85">
        <f t="shared" si="898"/>
        <v>0</v>
      </c>
      <c r="L102" s="85">
        <f t="shared" si="898"/>
        <v>0</v>
      </c>
      <c r="M102" s="85">
        <f t="shared" si="898"/>
        <v>0</v>
      </c>
      <c r="N102" s="85">
        <f t="shared" si="898"/>
        <v>0</v>
      </c>
      <c r="O102" s="85">
        <f t="shared" si="898"/>
        <v>0</v>
      </c>
      <c r="P102" s="85">
        <f t="shared" si="898"/>
        <v>0</v>
      </c>
      <c r="Q102" s="85">
        <f t="shared" si="898"/>
        <v>0</v>
      </c>
      <c r="R102" s="85">
        <f t="shared" si="898"/>
        <v>0</v>
      </c>
      <c r="S102" s="85">
        <f t="shared" si="898"/>
        <v>0</v>
      </c>
      <c r="T102" s="85">
        <f t="shared" si="898"/>
        <v>0</v>
      </c>
      <c r="U102" s="85">
        <f t="shared" si="898"/>
        <v>0</v>
      </c>
      <c r="V102" s="85">
        <f t="shared" si="898"/>
        <v>0</v>
      </c>
      <c r="W102" s="85">
        <f t="shared" si="898"/>
        <v>0</v>
      </c>
      <c r="X102" s="85">
        <f t="shared" si="898"/>
        <v>0</v>
      </c>
      <c r="Y102" s="85">
        <f t="shared" si="898"/>
        <v>0</v>
      </c>
      <c r="Z102" s="85">
        <f t="shared" si="898"/>
        <v>0</v>
      </c>
      <c r="AA102" s="85">
        <f t="shared" si="898"/>
        <v>0</v>
      </c>
      <c r="AB102" s="85">
        <f t="shared" si="898"/>
        <v>0</v>
      </c>
      <c r="AC102" s="85">
        <f t="shared" si="898"/>
        <v>0</v>
      </c>
      <c r="AD102" s="85">
        <f t="shared" si="898"/>
        <v>0</v>
      </c>
      <c r="AE102" s="85">
        <f t="shared" si="898"/>
        <v>0</v>
      </c>
      <c r="AF102" s="85">
        <f t="shared" si="898"/>
        <v>0</v>
      </c>
      <c r="AG102" s="85">
        <f t="shared" si="898"/>
        <v>0</v>
      </c>
      <c r="AH102" s="85">
        <f t="shared" si="898"/>
        <v>0</v>
      </c>
      <c r="AI102" s="85">
        <f t="shared" si="898"/>
        <v>0</v>
      </c>
      <c r="AJ102" s="85">
        <f t="shared" si="898"/>
        <v>0</v>
      </c>
      <c r="AK102" s="85">
        <f t="shared" ref="AK102:BP102" si="899">AK99+AK100-AK101</f>
        <v>0</v>
      </c>
      <c r="AL102" s="85">
        <f t="shared" si="899"/>
        <v>0</v>
      </c>
      <c r="AM102" s="85">
        <f t="shared" si="899"/>
        <v>0</v>
      </c>
      <c r="AN102" s="85">
        <f t="shared" si="899"/>
        <v>0</v>
      </c>
      <c r="AO102" s="85">
        <f t="shared" si="899"/>
        <v>0</v>
      </c>
      <c r="AP102" s="85">
        <f t="shared" si="899"/>
        <v>0</v>
      </c>
      <c r="AQ102" s="85">
        <f t="shared" si="899"/>
        <v>0</v>
      </c>
      <c r="AR102" s="85">
        <f t="shared" si="899"/>
        <v>0</v>
      </c>
      <c r="AS102" s="85">
        <f t="shared" si="899"/>
        <v>0</v>
      </c>
      <c r="AT102" s="85">
        <f t="shared" si="899"/>
        <v>0</v>
      </c>
      <c r="AU102" s="85">
        <f t="shared" si="899"/>
        <v>0</v>
      </c>
      <c r="AV102" s="85">
        <f t="shared" si="899"/>
        <v>0</v>
      </c>
      <c r="AW102" s="85">
        <f t="shared" si="899"/>
        <v>0</v>
      </c>
      <c r="AX102" s="85">
        <f t="shared" si="899"/>
        <v>0</v>
      </c>
      <c r="AY102" s="85">
        <f t="shared" si="899"/>
        <v>0</v>
      </c>
      <c r="AZ102" s="85">
        <f t="shared" si="899"/>
        <v>0</v>
      </c>
      <c r="BA102" s="85">
        <f t="shared" si="899"/>
        <v>0</v>
      </c>
      <c r="BB102" s="85">
        <f t="shared" si="899"/>
        <v>0</v>
      </c>
      <c r="BC102" s="85">
        <f t="shared" si="899"/>
        <v>0</v>
      </c>
      <c r="BD102" s="85">
        <f t="shared" si="899"/>
        <v>0</v>
      </c>
      <c r="BE102" s="85">
        <f t="shared" si="899"/>
        <v>0</v>
      </c>
      <c r="BF102" s="85">
        <f t="shared" si="899"/>
        <v>0</v>
      </c>
      <c r="BG102" s="85">
        <f t="shared" si="899"/>
        <v>0</v>
      </c>
      <c r="BH102" s="85">
        <f t="shared" si="899"/>
        <v>0</v>
      </c>
      <c r="BI102" s="85">
        <f t="shared" si="899"/>
        <v>0</v>
      </c>
      <c r="BJ102" s="85">
        <f t="shared" si="899"/>
        <v>0</v>
      </c>
      <c r="BK102" s="85">
        <f t="shared" si="899"/>
        <v>0</v>
      </c>
      <c r="BL102" s="85">
        <f t="shared" si="899"/>
        <v>0</v>
      </c>
      <c r="BM102" s="85">
        <f t="shared" si="899"/>
        <v>0</v>
      </c>
      <c r="BN102" s="85">
        <f t="shared" si="899"/>
        <v>0</v>
      </c>
      <c r="BO102" s="85">
        <f t="shared" si="899"/>
        <v>0</v>
      </c>
      <c r="BP102" s="85">
        <f t="shared" si="899"/>
        <v>0</v>
      </c>
      <c r="BQ102" s="85">
        <f t="shared" ref="BQ102:CV102" si="900">BQ99+BQ100-BQ101</f>
        <v>0</v>
      </c>
      <c r="BR102" s="85">
        <f t="shared" si="900"/>
        <v>0</v>
      </c>
      <c r="BS102" s="85">
        <f t="shared" si="900"/>
        <v>0</v>
      </c>
      <c r="BT102" s="85">
        <f t="shared" si="900"/>
        <v>0</v>
      </c>
      <c r="BU102" s="85">
        <f t="shared" si="900"/>
        <v>0</v>
      </c>
      <c r="BV102" s="85">
        <f t="shared" si="900"/>
        <v>0</v>
      </c>
      <c r="BW102" s="85">
        <f t="shared" si="900"/>
        <v>0</v>
      </c>
      <c r="BX102" s="85">
        <f t="shared" si="900"/>
        <v>0</v>
      </c>
      <c r="BY102" s="85">
        <f t="shared" si="900"/>
        <v>0</v>
      </c>
      <c r="BZ102" s="85">
        <f t="shared" si="900"/>
        <v>0</v>
      </c>
      <c r="CA102" s="85">
        <f t="shared" si="900"/>
        <v>0</v>
      </c>
      <c r="CB102" s="85">
        <f t="shared" si="900"/>
        <v>0</v>
      </c>
      <c r="CC102" s="85">
        <f t="shared" si="900"/>
        <v>0</v>
      </c>
      <c r="CD102" s="85">
        <f t="shared" si="900"/>
        <v>0</v>
      </c>
      <c r="CE102" s="85">
        <f t="shared" si="900"/>
        <v>0</v>
      </c>
      <c r="CF102" s="85">
        <f t="shared" si="900"/>
        <v>0</v>
      </c>
      <c r="CG102" s="85">
        <f t="shared" si="900"/>
        <v>0</v>
      </c>
      <c r="CH102" s="85">
        <f t="shared" si="900"/>
        <v>0</v>
      </c>
      <c r="CI102" s="85">
        <f t="shared" si="900"/>
        <v>0</v>
      </c>
      <c r="CJ102" s="85">
        <f t="shared" si="900"/>
        <v>0</v>
      </c>
      <c r="CK102" s="85">
        <f t="shared" si="900"/>
        <v>0</v>
      </c>
      <c r="CL102" s="85">
        <f t="shared" si="900"/>
        <v>0</v>
      </c>
      <c r="CM102" s="85">
        <f t="shared" si="900"/>
        <v>0</v>
      </c>
      <c r="CN102" s="85">
        <f t="shared" si="900"/>
        <v>0</v>
      </c>
      <c r="CO102" s="85">
        <f t="shared" si="900"/>
        <v>0</v>
      </c>
      <c r="CP102" s="85">
        <f t="shared" si="900"/>
        <v>0</v>
      </c>
      <c r="CQ102" s="85">
        <f t="shared" si="900"/>
        <v>0</v>
      </c>
      <c r="CR102" s="85">
        <f t="shared" si="900"/>
        <v>0</v>
      </c>
      <c r="CS102" s="85">
        <f t="shared" si="900"/>
        <v>0</v>
      </c>
      <c r="CT102" s="85">
        <f t="shared" si="900"/>
        <v>0</v>
      </c>
      <c r="CU102" s="85">
        <f t="shared" si="900"/>
        <v>0</v>
      </c>
      <c r="CV102" s="85">
        <f t="shared" si="900"/>
        <v>0</v>
      </c>
      <c r="CW102" s="85">
        <f t="shared" ref="CW102:EB102" si="901">CW99+CW100-CW101</f>
        <v>0</v>
      </c>
      <c r="CX102" s="85">
        <f t="shared" si="901"/>
        <v>0</v>
      </c>
      <c r="CY102" s="85">
        <f t="shared" si="901"/>
        <v>0</v>
      </c>
      <c r="CZ102" s="85">
        <f t="shared" si="901"/>
        <v>0</v>
      </c>
      <c r="DA102" s="85">
        <f t="shared" si="901"/>
        <v>0</v>
      </c>
      <c r="DB102" s="85">
        <f t="shared" si="901"/>
        <v>0</v>
      </c>
      <c r="DC102" s="85">
        <f t="shared" si="901"/>
        <v>0</v>
      </c>
      <c r="DD102" s="85">
        <f t="shared" si="901"/>
        <v>0</v>
      </c>
      <c r="DE102" s="85">
        <f t="shared" si="901"/>
        <v>0</v>
      </c>
      <c r="DF102" s="85">
        <f t="shared" si="901"/>
        <v>0</v>
      </c>
      <c r="DG102" s="85">
        <f t="shared" si="901"/>
        <v>0</v>
      </c>
      <c r="DH102" s="85">
        <f t="shared" si="901"/>
        <v>0</v>
      </c>
      <c r="DI102" s="85">
        <f t="shared" si="901"/>
        <v>0</v>
      </c>
      <c r="DJ102" s="85">
        <f t="shared" si="901"/>
        <v>0</v>
      </c>
      <c r="DK102" s="85">
        <f t="shared" si="901"/>
        <v>0</v>
      </c>
      <c r="DL102" s="85">
        <f t="shared" si="901"/>
        <v>0</v>
      </c>
      <c r="DM102" s="85">
        <f t="shared" si="901"/>
        <v>0</v>
      </c>
      <c r="DN102" s="85">
        <f t="shared" si="901"/>
        <v>0</v>
      </c>
      <c r="DO102" s="85">
        <f t="shared" si="901"/>
        <v>0</v>
      </c>
      <c r="DP102" s="85">
        <f t="shared" si="901"/>
        <v>0</v>
      </c>
      <c r="DQ102" s="85">
        <f t="shared" si="901"/>
        <v>0</v>
      </c>
      <c r="DR102" s="85">
        <f t="shared" si="901"/>
        <v>0</v>
      </c>
      <c r="DS102" s="85">
        <f t="shared" si="901"/>
        <v>0</v>
      </c>
      <c r="DT102" s="85">
        <f t="shared" si="901"/>
        <v>0</v>
      </c>
      <c r="DU102" s="85">
        <f t="shared" si="901"/>
        <v>0</v>
      </c>
      <c r="DV102" s="85">
        <f t="shared" si="901"/>
        <v>0</v>
      </c>
      <c r="DW102" s="85">
        <f t="shared" si="901"/>
        <v>0</v>
      </c>
      <c r="DX102" s="85">
        <f t="shared" si="901"/>
        <v>0</v>
      </c>
      <c r="DY102" s="85">
        <f t="shared" si="901"/>
        <v>0</v>
      </c>
      <c r="DZ102" s="85">
        <f t="shared" si="901"/>
        <v>0</v>
      </c>
      <c r="EA102" s="85">
        <f t="shared" si="901"/>
        <v>0</v>
      </c>
      <c r="EB102" s="85">
        <f t="shared" si="901"/>
        <v>0</v>
      </c>
      <c r="EC102" s="85">
        <f t="shared" ref="EC102:EG102" si="902">EC99+EC100-EC101</f>
        <v>0</v>
      </c>
      <c r="ED102" s="85">
        <f t="shared" si="902"/>
        <v>0</v>
      </c>
      <c r="EE102" s="85">
        <f t="shared" si="902"/>
        <v>0</v>
      </c>
      <c r="EF102" s="85">
        <f t="shared" si="902"/>
        <v>0</v>
      </c>
      <c r="EG102" s="85">
        <f t="shared" si="902"/>
        <v>0</v>
      </c>
    </row>
    <row r="103" spans="1:137" x14ac:dyDescent="0.35">
      <c r="A103" s="67"/>
      <c r="B103" s="67"/>
      <c r="C103" s="67"/>
      <c r="D103" s="67"/>
      <c r="E103" s="89" t="str">
        <f>IF(E102&lt;=0,"PAID OFF","")</f>
        <v>PAID OFF</v>
      </c>
      <c r="F103" s="89" t="str">
        <f t="shared" ref="F103" si="903">IF(F102&lt;=0,"PAID OFF","")</f>
        <v>PAID OFF</v>
      </c>
      <c r="G103" s="89" t="str">
        <f t="shared" ref="G103" si="904">IF(G102&lt;=0,"PAID OFF","")</f>
        <v>PAID OFF</v>
      </c>
      <c r="H103" s="89" t="str">
        <f t="shared" ref="H103" si="905">IF(H102&lt;=0,"PAID OFF","")</f>
        <v>PAID OFF</v>
      </c>
      <c r="I103" s="89" t="str">
        <f t="shared" ref="I103" si="906">IF(I102&lt;=0,"PAID OFF","")</f>
        <v>PAID OFF</v>
      </c>
      <c r="J103" s="89" t="str">
        <f t="shared" ref="J103" si="907">IF(J102&lt;=0,"PAID OFF","")</f>
        <v>PAID OFF</v>
      </c>
      <c r="K103" s="89" t="str">
        <f t="shared" ref="K103" si="908">IF(K102&lt;=0,"PAID OFF","")</f>
        <v>PAID OFF</v>
      </c>
      <c r="L103" s="89" t="str">
        <f t="shared" ref="L103" si="909">IF(L102&lt;=0,"PAID OFF","")</f>
        <v>PAID OFF</v>
      </c>
      <c r="M103" s="89" t="str">
        <f t="shared" ref="M103" si="910">IF(M102&lt;=0,"PAID OFF","")</f>
        <v>PAID OFF</v>
      </c>
      <c r="N103" s="89" t="str">
        <f t="shared" ref="N103" si="911">IF(N102&lt;=0,"PAID OFF","")</f>
        <v>PAID OFF</v>
      </c>
      <c r="O103" s="89" t="str">
        <f t="shared" ref="O103" si="912">IF(O102&lt;=0,"PAID OFF","")</f>
        <v>PAID OFF</v>
      </c>
      <c r="P103" s="89" t="str">
        <f t="shared" ref="P103" si="913">IF(P102&lt;=0,"PAID OFF","")</f>
        <v>PAID OFF</v>
      </c>
      <c r="Q103" s="89" t="str">
        <f t="shared" ref="Q103" si="914">IF(Q102&lt;=0,"PAID OFF","")</f>
        <v>PAID OFF</v>
      </c>
      <c r="R103" s="89" t="str">
        <f t="shared" ref="R103" si="915">IF(R102&lt;=0,"PAID OFF","")</f>
        <v>PAID OFF</v>
      </c>
      <c r="S103" s="89" t="str">
        <f t="shared" ref="S103" si="916">IF(S102&lt;=0,"PAID OFF","")</f>
        <v>PAID OFF</v>
      </c>
      <c r="T103" s="89" t="str">
        <f t="shared" ref="T103" si="917">IF(T102&lt;=0,"PAID OFF","")</f>
        <v>PAID OFF</v>
      </c>
      <c r="U103" s="89" t="str">
        <f t="shared" ref="U103" si="918">IF(U102&lt;=0,"PAID OFF","")</f>
        <v>PAID OFF</v>
      </c>
      <c r="V103" s="89" t="str">
        <f t="shared" ref="V103" si="919">IF(V102&lt;=0,"PAID OFF","")</f>
        <v>PAID OFF</v>
      </c>
      <c r="W103" s="89" t="str">
        <f t="shared" ref="W103" si="920">IF(W102&lt;=0,"PAID OFF","")</f>
        <v>PAID OFF</v>
      </c>
      <c r="X103" s="89" t="str">
        <f t="shared" ref="X103" si="921">IF(X102&lt;=0,"PAID OFF","")</f>
        <v>PAID OFF</v>
      </c>
      <c r="Y103" s="89" t="str">
        <f t="shared" ref="Y103" si="922">IF(Y102&lt;=0,"PAID OFF","")</f>
        <v>PAID OFF</v>
      </c>
      <c r="Z103" s="89" t="str">
        <f t="shared" ref="Z103" si="923">IF(Z102&lt;=0,"PAID OFF","")</f>
        <v>PAID OFF</v>
      </c>
      <c r="AA103" s="89" t="str">
        <f t="shared" ref="AA103" si="924">IF(AA102&lt;=0,"PAID OFF","")</f>
        <v>PAID OFF</v>
      </c>
      <c r="AB103" s="89" t="str">
        <f t="shared" ref="AB103" si="925">IF(AB102&lt;=0,"PAID OFF","")</f>
        <v>PAID OFF</v>
      </c>
      <c r="AC103" s="89" t="str">
        <f t="shared" ref="AC103" si="926">IF(AC102&lt;=0,"PAID OFF","")</f>
        <v>PAID OFF</v>
      </c>
      <c r="AD103" s="89" t="str">
        <f t="shared" ref="AD103" si="927">IF(AD102&lt;=0,"PAID OFF","")</f>
        <v>PAID OFF</v>
      </c>
      <c r="AE103" s="89" t="str">
        <f t="shared" ref="AE103" si="928">IF(AE102&lt;=0,"PAID OFF","")</f>
        <v>PAID OFF</v>
      </c>
      <c r="AF103" s="89" t="str">
        <f t="shared" ref="AF103" si="929">IF(AF102&lt;=0,"PAID OFF","")</f>
        <v>PAID OFF</v>
      </c>
      <c r="AG103" s="89" t="str">
        <f t="shared" ref="AG103" si="930">IF(AG102&lt;=0,"PAID OFF","")</f>
        <v>PAID OFF</v>
      </c>
      <c r="AH103" s="89" t="str">
        <f t="shared" ref="AH103" si="931">IF(AH102&lt;=0,"PAID OFF","")</f>
        <v>PAID OFF</v>
      </c>
      <c r="AI103" s="89" t="str">
        <f t="shared" ref="AI103" si="932">IF(AI102&lt;=0,"PAID OFF","")</f>
        <v>PAID OFF</v>
      </c>
      <c r="AJ103" s="89" t="str">
        <f t="shared" ref="AJ103" si="933">IF(AJ102&lt;=0,"PAID OFF","")</f>
        <v>PAID OFF</v>
      </c>
      <c r="AK103" s="89" t="str">
        <f t="shared" ref="AK103" si="934">IF(AK102&lt;=0,"PAID OFF","")</f>
        <v>PAID OFF</v>
      </c>
      <c r="AL103" s="89" t="str">
        <f t="shared" ref="AL103" si="935">IF(AL102&lt;=0,"PAID OFF","")</f>
        <v>PAID OFF</v>
      </c>
      <c r="AM103" s="89" t="str">
        <f t="shared" ref="AM103" si="936">IF(AM102&lt;=0,"PAID OFF","")</f>
        <v>PAID OFF</v>
      </c>
      <c r="AN103" s="89" t="str">
        <f t="shared" ref="AN103" si="937">IF(AN102&lt;=0,"PAID OFF","")</f>
        <v>PAID OFF</v>
      </c>
      <c r="AO103" s="89" t="str">
        <f t="shared" ref="AO103" si="938">IF(AO102&lt;=0,"PAID OFF","")</f>
        <v>PAID OFF</v>
      </c>
      <c r="AP103" s="89" t="str">
        <f t="shared" ref="AP103" si="939">IF(AP102&lt;=0,"PAID OFF","")</f>
        <v>PAID OFF</v>
      </c>
      <c r="AQ103" s="89" t="str">
        <f t="shared" ref="AQ103" si="940">IF(AQ102&lt;=0,"PAID OFF","")</f>
        <v>PAID OFF</v>
      </c>
      <c r="AR103" s="89" t="str">
        <f t="shared" ref="AR103" si="941">IF(AR102&lt;=0,"PAID OFF","")</f>
        <v>PAID OFF</v>
      </c>
      <c r="AS103" s="89" t="str">
        <f t="shared" ref="AS103" si="942">IF(AS102&lt;=0,"PAID OFF","")</f>
        <v>PAID OFF</v>
      </c>
      <c r="AT103" s="89" t="str">
        <f t="shared" ref="AT103" si="943">IF(AT102&lt;=0,"PAID OFF","")</f>
        <v>PAID OFF</v>
      </c>
      <c r="AU103" s="89" t="str">
        <f t="shared" ref="AU103" si="944">IF(AU102&lt;=0,"PAID OFF","")</f>
        <v>PAID OFF</v>
      </c>
      <c r="AV103" s="89" t="str">
        <f t="shared" ref="AV103" si="945">IF(AV102&lt;=0,"PAID OFF","")</f>
        <v>PAID OFF</v>
      </c>
      <c r="AW103" s="89" t="str">
        <f t="shared" ref="AW103" si="946">IF(AW102&lt;=0,"PAID OFF","")</f>
        <v>PAID OFF</v>
      </c>
      <c r="AX103" s="89" t="str">
        <f t="shared" ref="AX103" si="947">IF(AX102&lt;=0,"PAID OFF","")</f>
        <v>PAID OFF</v>
      </c>
      <c r="AY103" s="89" t="str">
        <f t="shared" ref="AY103" si="948">IF(AY102&lt;=0,"PAID OFF","")</f>
        <v>PAID OFF</v>
      </c>
      <c r="AZ103" s="89" t="str">
        <f t="shared" ref="AZ103" si="949">IF(AZ102&lt;=0,"PAID OFF","")</f>
        <v>PAID OFF</v>
      </c>
      <c r="BA103" s="89" t="str">
        <f t="shared" ref="BA103" si="950">IF(BA102&lt;=0,"PAID OFF","")</f>
        <v>PAID OFF</v>
      </c>
      <c r="BB103" s="89" t="str">
        <f t="shared" ref="BB103" si="951">IF(BB102&lt;=0,"PAID OFF","")</f>
        <v>PAID OFF</v>
      </c>
      <c r="BC103" s="89" t="str">
        <f t="shared" ref="BC103" si="952">IF(BC102&lt;=0,"PAID OFF","")</f>
        <v>PAID OFF</v>
      </c>
      <c r="BD103" s="89" t="str">
        <f t="shared" ref="BD103" si="953">IF(BD102&lt;=0,"PAID OFF","")</f>
        <v>PAID OFF</v>
      </c>
      <c r="BE103" s="89" t="str">
        <f t="shared" ref="BE103" si="954">IF(BE102&lt;=0,"PAID OFF","")</f>
        <v>PAID OFF</v>
      </c>
      <c r="BF103" s="89" t="str">
        <f t="shared" ref="BF103" si="955">IF(BF102&lt;=0,"PAID OFF","")</f>
        <v>PAID OFF</v>
      </c>
      <c r="BG103" s="89" t="str">
        <f t="shared" ref="BG103" si="956">IF(BG102&lt;=0,"PAID OFF","")</f>
        <v>PAID OFF</v>
      </c>
      <c r="BH103" s="89" t="str">
        <f t="shared" ref="BH103" si="957">IF(BH102&lt;=0,"PAID OFF","")</f>
        <v>PAID OFF</v>
      </c>
      <c r="BI103" s="89" t="str">
        <f t="shared" ref="BI103" si="958">IF(BI102&lt;=0,"PAID OFF","")</f>
        <v>PAID OFF</v>
      </c>
      <c r="BJ103" s="89" t="str">
        <f t="shared" ref="BJ103" si="959">IF(BJ102&lt;=0,"PAID OFF","")</f>
        <v>PAID OFF</v>
      </c>
      <c r="BK103" s="89" t="str">
        <f t="shared" ref="BK103" si="960">IF(BK102&lt;=0,"PAID OFF","")</f>
        <v>PAID OFF</v>
      </c>
      <c r="BL103" s="89" t="str">
        <f t="shared" ref="BL103" si="961">IF(BL102&lt;=0,"PAID OFF","")</f>
        <v>PAID OFF</v>
      </c>
      <c r="BM103" s="89" t="str">
        <f t="shared" ref="BM103" si="962">IF(BM102&lt;=0,"PAID OFF","")</f>
        <v>PAID OFF</v>
      </c>
      <c r="BN103" s="89" t="str">
        <f t="shared" ref="BN103" si="963">IF(BN102&lt;=0,"PAID OFF","")</f>
        <v>PAID OFF</v>
      </c>
      <c r="BO103" s="89" t="str">
        <f t="shared" ref="BO103" si="964">IF(BO102&lt;=0,"PAID OFF","")</f>
        <v>PAID OFF</v>
      </c>
      <c r="BP103" s="89" t="str">
        <f t="shared" ref="BP103" si="965">IF(BP102&lt;=0,"PAID OFF","")</f>
        <v>PAID OFF</v>
      </c>
      <c r="BQ103" s="89" t="str">
        <f t="shared" ref="BQ103" si="966">IF(BQ102&lt;=0,"PAID OFF","")</f>
        <v>PAID OFF</v>
      </c>
      <c r="BR103" s="89" t="str">
        <f t="shared" ref="BR103" si="967">IF(BR102&lt;=0,"PAID OFF","")</f>
        <v>PAID OFF</v>
      </c>
      <c r="BS103" s="89" t="str">
        <f t="shared" ref="BS103" si="968">IF(BS102&lt;=0,"PAID OFF","")</f>
        <v>PAID OFF</v>
      </c>
      <c r="BT103" s="89" t="str">
        <f t="shared" ref="BT103" si="969">IF(BT102&lt;=0,"PAID OFF","")</f>
        <v>PAID OFF</v>
      </c>
      <c r="BU103" s="89" t="str">
        <f t="shared" ref="BU103" si="970">IF(BU102&lt;=0,"PAID OFF","")</f>
        <v>PAID OFF</v>
      </c>
      <c r="BV103" s="89" t="str">
        <f t="shared" ref="BV103" si="971">IF(BV102&lt;=0,"PAID OFF","")</f>
        <v>PAID OFF</v>
      </c>
      <c r="BW103" s="89" t="str">
        <f t="shared" ref="BW103" si="972">IF(BW102&lt;=0,"PAID OFF","")</f>
        <v>PAID OFF</v>
      </c>
      <c r="BX103" s="89" t="str">
        <f t="shared" ref="BX103" si="973">IF(BX102&lt;=0,"PAID OFF","")</f>
        <v>PAID OFF</v>
      </c>
      <c r="BY103" s="89" t="str">
        <f t="shared" ref="BY103" si="974">IF(BY102&lt;=0,"PAID OFF","")</f>
        <v>PAID OFF</v>
      </c>
      <c r="BZ103" s="89" t="str">
        <f t="shared" ref="BZ103" si="975">IF(BZ102&lt;=0,"PAID OFF","")</f>
        <v>PAID OFF</v>
      </c>
      <c r="CA103" s="89" t="str">
        <f t="shared" ref="CA103" si="976">IF(CA102&lt;=0,"PAID OFF","")</f>
        <v>PAID OFF</v>
      </c>
      <c r="CB103" s="89" t="str">
        <f t="shared" ref="CB103" si="977">IF(CB102&lt;=0,"PAID OFF","")</f>
        <v>PAID OFF</v>
      </c>
      <c r="CC103" s="89" t="str">
        <f t="shared" ref="CC103" si="978">IF(CC102&lt;=0,"PAID OFF","")</f>
        <v>PAID OFF</v>
      </c>
      <c r="CD103" s="89" t="str">
        <f t="shared" ref="CD103" si="979">IF(CD102&lt;=0,"PAID OFF","")</f>
        <v>PAID OFF</v>
      </c>
      <c r="CE103" s="89" t="str">
        <f t="shared" ref="CE103" si="980">IF(CE102&lt;=0,"PAID OFF","")</f>
        <v>PAID OFF</v>
      </c>
      <c r="CF103" s="89" t="str">
        <f t="shared" ref="CF103" si="981">IF(CF102&lt;=0,"PAID OFF","")</f>
        <v>PAID OFF</v>
      </c>
      <c r="CG103" s="89" t="str">
        <f t="shared" ref="CG103" si="982">IF(CG102&lt;=0,"PAID OFF","")</f>
        <v>PAID OFF</v>
      </c>
      <c r="CH103" s="89" t="str">
        <f t="shared" ref="CH103" si="983">IF(CH102&lt;=0,"PAID OFF","")</f>
        <v>PAID OFF</v>
      </c>
      <c r="CI103" s="89" t="str">
        <f t="shared" ref="CI103" si="984">IF(CI102&lt;=0,"PAID OFF","")</f>
        <v>PAID OFF</v>
      </c>
      <c r="CJ103" s="89" t="str">
        <f t="shared" ref="CJ103" si="985">IF(CJ102&lt;=0,"PAID OFF","")</f>
        <v>PAID OFF</v>
      </c>
      <c r="CK103" s="89" t="str">
        <f t="shared" ref="CK103" si="986">IF(CK102&lt;=0,"PAID OFF","")</f>
        <v>PAID OFF</v>
      </c>
      <c r="CL103" s="89" t="str">
        <f t="shared" ref="CL103" si="987">IF(CL102&lt;=0,"PAID OFF","")</f>
        <v>PAID OFF</v>
      </c>
      <c r="CM103" s="89" t="str">
        <f t="shared" ref="CM103" si="988">IF(CM102&lt;=0,"PAID OFF","")</f>
        <v>PAID OFF</v>
      </c>
      <c r="CN103" s="89" t="str">
        <f t="shared" ref="CN103" si="989">IF(CN102&lt;=0,"PAID OFF","")</f>
        <v>PAID OFF</v>
      </c>
      <c r="CO103" s="89" t="str">
        <f t="shared" ref="CO103" si="990">IF(CO102&lt;=0,"PAID OFF","")</f>
        <v>PAID OFF</v>
      </c>
      <c r="CP103" s="89" t="str">
        <f t="shared" ref="CP103" si="991">IF(CP102&lt;=0,"PAID OFF","")</f>
        <v>PAID OFF</v>
      </c>
      <c r="CQ103" s="89" t="str">
        <f t="shared" ref="CQ103" si="992">IF(CQ102&lt;=0,"PAID OFF","")</f>
        <v>PAID OFF</v>
      </c>
      <c r="CR103" s="89" t="str">
        <f t="shared" ref="CR103" si="993">IF(CR102&lt;=0,"PAID OFF","")</f>
        <v>PAID OFF</v>
      </c>
      <c r="CS103" s="89" t="str">
        <f t="shared" ref="CS103" si="994">IF(CS102&lt;=0,"PAID OFF","")</f>
        <v>PAID OFF</v>
      </c>
      <c r="CT103" s="89" t="str">
        <f t="shared" ref="CT103" si="995">IF(CT102&lt;=0,"PAID OFF","")</f>
        <v>PAID OFF</v>
      </c>
      <c r="CU103" s="89" t="str">
        <f t="shared" ref="CU103" si="996">IF(CU102&lt;=0,"PAID OFF","")</f>
        <v>PAID OFF</v>
      </c>
      <c r="CV103" s="89" t="str">
        <f t="shared" ref="CV103" si="997">IF(CV102&lt;=0,"PAID OFF","")</f>
        <v>PAID OFF</v>
      </c>
      <c r="CW103" s="89" t="str">
        <f t="shared" ref="CW103" si="998">IF(CW102&lt;=0,"PAID OFF","")</f>
        <v>PAID OFF</v>
      </c>
      <c r="CX103" s="89" t="str">
        <f t="shared" ref="CX103" si="999">IF(CX102&lt;=0,"PAID OFF","")</f>
        <v>PAID OFF</v>
      </c>
      <c r="CY103" s="89" t="str">
        <f t="shared" ref="CY103" si="1000">IF(CY102&lt;=0,"PAID OFF","")</f>
        <v>PAID OFF</v>
      </c>
      <c r="CZ103" s="89" t="str">
        <f t="shared" ref="CZ103" si="1001">IF(CZ102&lt;=0,"PAID OFF","")</f>
        <v>PAID OFF</v>
      </c>
      <c r="DA103" s="89" t="str">
        <f t="shared" ref="DA103" si="1002">IF(DA102&lt;=0,"PAID OFF","")</f>
        <v>PAID OFF</v>
      </c>
      <c r="DB103" s="89" t="str">
        <f t="shared" ref="DB103" si="1003">IF(DB102&lt;=0,"PAID OFF","")</f>
        <v>PAID OFF</v>
      </c>
      <c r="DC103" s="89" t="str">
        <f t="shared" ref="DC103" si="1004">IF(DC102&lt;=0,"PAID OFF","")</f>
        <v>PAID OFF</v>
      </c>
      <c r="DD103" s="89" t="str">
        <f t="shared" ref="DD103" si="1005">IF(DD102&lt;=0,"PAID OFF","")</f>
        <v>PAID OFF</v>
      </c>
      <c r="DE103" s="89" t="str">
        <f t="shared" ref="DE103" si="1006">IF(DE102&lt;=0,"PAID OFF","")</f>
        <v>PAID OFF</v>
      </c>
      <c r="DF103" s="89" t="str">
        <f t="shared" ref="DF103" si="1007">IF(DF102&lt;=0,"PAID OFF","")</f>
        <v>PAID OFF</v>
      </c>
      <c r="DG103" s="89" t="str">
        <f t="shared" ref="DG103" si="1008">IF(DG102&lt;=0,"PAID OFF","")</f>
        <v>PAID OFF</v>
      </c>
      <c r="DH103" s="89" t="str">
        <f t="shared" ref="DH103" si="1009">IF(DH102&lt;=0,"PAID OFF","")</f>
        <v>PAID OFF</v>
      </c>
      <c r="DI103" s="89" t="str">
        <f t="shared" ref="DI103" si="1010">IF(DI102&lt;=0,"PAID OFF","")</f>
        <v>PAID OFF</v>
      </c>
      <c r="DJ103" s="89" t="str">
        <f t="shared" ref="DJ103" si="1011">IF(DJ102&lt;=0,"PAID OFF","")</f>
        <v>PAID OFF</v>
      </c>
      <c r="DK103" s="89" t="str">
        <f t="shared" ref="DK103" si="1012">IF(DK102&lt;=0,"PAID OFF","")</f>
        <v>PAID OFF</v>
      </c>
      <c r="DL103" s="89" t="str">
        <f t="shared" ref="DL103" si="1013">IF(DL102&lt;=0,"PAID OFF","")</f>
        <v>PAID OFF</v>
      </c>
      <c r="DM103" s="89" t="str">
        <f t="shared" ref="DM103" si="1014">IF(DM102&lt;=0,"PAID OFF","")</f>
        <v>PAID OFF</v>
      </c>
      <c r="DN103" s="89" t="str">
        <f t="shared" ref="DN103" si="1015">IF(DN102&lt;=0,"PAID OFF","")</f>
        <v>PAID OFF</v>
      </c>
      <c r="DO103" s="89" t="str">
        <f t="shared" ref="DO103" si="1016">IF(DO102&lt;=0,"PAID OFF","")</f>
        <v>PAID OFF</v>
      </c>
      <c r="DP103" s="89" t="str">
        <f t="shared" ref="DP103" si="1017">IF(DP102&lt;=0,"PAID OFF","")</f>
        <v>PAID OFF</v>
      </c>
      <c r="DQ103" s="89" t="str">
        <f t="shared" ref="DQ103" si="1018">IF(DQ102&lt;=0,"PAID OFF","")</f>
        <v>PAID OFF</v>
      </c>
      <c r="DR103" s="89" t="str">
        <f t="shared" ref="DR103" si="1019">IF(DR102&lt;=0,"PAID OFF","")</f>
        <v>PAID OFF</v>
      </c>
      <c r="DS103" s="89" t="str">
        <f t="shared" ref="DS103" si="1020">IF(DS102&lt;=0,"PAID OFF","")</f>
        <v>PAID OFF</v>
      </c>
      <c r="DT103" s="89" t="str">
        <f t="shared" ref="DT103" si="1021">IF(DT102&lt;=0,"PAID OFF","")</f>
        <v>PAID OFF</v>
      </c>
      <c r="DU103" s="89" t="str">
        <f t="shared" ref="DU103" si="1022">IF(DU102&lt;=0,"PAID OFF","")</f>
        <v>PAID OFF</v>
      </c>
      <c r="DV103" s="89" t="str">
        <f t="shared" ref="DV103" si="1023">IF(DV102&lt;=0,"PAID OFF","")</f>
        <v>PAID OFF</v>
      </c>
      <c r="DW103" s="89" t="str">
        <f t="shared" ref="DW103" si="1024">IF(DW102&lt;=0,"PAID OFF","")</f>
        <v>PAID OFF</v>
      </c>
      <c r="DX103" s="89" t="str">
        <f t="shared" ref="DX103" si="1025">IF(DX102&lt;=0,"PAID OFF","")</f>
        <v>PAID OFF</v>
      </c>
      <c r="DY103" s="89" t="str">
        <f t="shared" ref="DY103" si="1026">IF(DY102&lt;=0,"PAID OFF","")</f>
        <v>PAID OFF</v>
      </c>
      <c r="DZ103" s="89" t="str">
        <f t="shared" ref="DZ103" si="1027">IF(DZ102&lt;=0,"PAID OFF","")</f>
        <v>PAID OFF</v>
      </c>
      <c r="EA103" s="89" t="str">
        <f t="shared" ref="EA103" si="1028">IF(EA102&lt;=0,"PAID OFF","")</f>
        <v>PAID OFF</v>
      </c>
      <c r="EB103" s="89" t="str">
        <f t="shared" ref="EB103" si="1029">IF(EB102&lt;=0,"PAID OFF","")</f>
        <v>PAID OFF</v>
      </c>
      <c r="EC103" s="89" t="str">
        <f t="shared" ref="EC103" si="1030">IF(EC102&lt;=0,"PAID OFF","")</f>
        <v>PAID OFF</v>
      </c>
      <c r="ED103" s="89" t="str">
        <f t="shared" ref="ED103" si="1031">IF(ED102&lt;=0,"PAID OFF","")</f>
        <v>PAID OFF</v>
      </c>
      <c r="EE103" s="89" t="str">
        <f t="shared" ref="EE103" si="1032">IF(EE102&lt;=0,"PAID OFF","")</f>
        <v>PAID OFF</v>
      </c>
      <c r="EF103" s="89" t="str">
        <f t="shared" ref="EF103" si="1033">IF(EF102&lt;=0,"PAID OFF","")</f>
        <v>PAID OFF</v>
      </c>
      <c r="EG103" s="89" t="str">
        <f t="shared" ref="EG103" si="1034">IF(EG102&lt;=0,"PAID OFF","")</f>
        <v>PAID OFF</v>
      </c>
    </row>
    <row r="104" spans="1:137" x14ac:dyDescent="0.35">
      <c r="A104" s="67"/>
      <c r="B104" s="67"/>
      <c r="C104" s="67"/>
      <c r="D104" s="67" t="s">
        <v>34</v>
      </c>
      <c r="E104" s="85"/>
      <c r="F104" s="68">
        <f>IF(F103="PAID OFF",1,1)</f>
        <v>1</v>
      </c>
      <c r="G104" s="68" t="str">
        <f>IF(G103="PAID OFF","",F104+1)</f>
        <v/>
      </c>
      <c r="H104" s="68" t="str">
        <f t="shared" ref="H104" si="1035">IF(H103="PAID OFF","",G104+1)</f>
        <v/>
      </c>
      <c r="I104" s="68" t="str">
        <f t="shared" ref="I104" si="1036">IF(I103="PAID OFF","",H104+1)</f>
        <v/>
      </c>
      <c r="J104" s="68" t="str">
        <f t="shared" ref="J104" si="1037">IF(J103="PAID OFF","",I104+1)</f>
        <v/>
      </c>
      <c r="K104" s="68" t="str">
        <f t="shared" ref="K104" si="1038">IF(K103="PAID OFF","",J104+1)</f>
        <v/>
      </c>
      <c r="L104" s="68" t="str">
        <f t="shared" ref="L104" si="1039">IF(L103="PAID OFF","",K104+1)</f>
        <v/>
      </c>
      <c r="M104" s="68" t="str">
        <f t="shared" ref="M104" si="1040">IF(M103="PAID OFF","",L104+1)</f>
        <v/>
      </c>
      <c r="N104" s="68" t="str">
        <f t="shared" ref="N104" si="1041">IF(N103="PAID OFF","",M104+1)</f>
        <v/>
      </c>
      <c r="O104" s="68" t="str">
        <f t="shared" ref="O104" si="1042">IF(O103="PAID OFF","",N104+1)</f>
        <v/>
      </c>
      <c r="P104" s="68" t="str">
        <f t="shared" ref="P104" si="1043">IF(P103="PAID OFF","",O104+1)</f>
        <v/>
      </c>
      <c r="Q104" s="68" t="str">
        <f t="shared" ref="Q104" si="1044">IF(Q103="PAID OFF","",P104+1)</f>
        <v/>
      </c>
      <c r="R104" s="68" t="str">
        <f t="shared" ref="R104" si="1045">IF(R103="PAID OFF","",Q104+1)</f>
        <v/>
      </c>
      <c r="S104" s="68" t="str">
        <f t="shared" ref="S104" si="1046">IF(S103="PAID OFF","",R104+1)</f>
        <v/>
      </c>
      <c r="T104" s="68" t="str">
        <f t="shared" ref="T104" si="1047">IF(T103="PAID OFF","",S104+1)</f>
        <v/>
      </c>
      <c r="U104" s="68" t="str">
        <f t="shared" ref="U104" si="1048">IF(U103="PAID OFF","",T104+1)</f>
        <v/>
      </c>
      <c r="V104" s="68" t="str">
        <f t="shared" ref="V104" si="1049">IF(V103="PAID OFF","",U104+1)</f>
        <v/>
      </c>
      <c r="W104" s="68" t="str">
        <f t="shared" ref="W104" si="1050">IF(W103="PAID OFF","",V104+1)</f>
        <v/>
      </c>
      <c r="X104" s="68" t="str">
        <f t="shared" ref="X104" si="1051">IF(X103="PAID OFF","",W104+1)</f>
        <v/>
      </c>
      <c r="Y104" s="68" t="str">
        <f t="shared" ref="Y104" si="1052">IF(Y103="PAID OFF","",X104+1)</f>
        <v/>
      </c>
      <c r="Z104" s="68" t="str">
        <f t="shared" ref="Z104" si="1053">IF(Z103="PAID OFF","",Y104+1)</f>
        <v/>
      </c>
      <c r="AA104" s="68" t="str">
        <f t="shared" ref="AA104" si="1054">IF(AA103="PAID OFF","",Z104+1)</f>
        <v/>
      </c>
      <c r="AB104" s="68" t="str">
        <f t="shared" ref="AB104" si="1055">IF(AB103="PAID OFF","",AA104+1)</f>
        <v/>
      </c>
      <c r="AC104" s="68" t="str">
        <f t="shared" ref="AC104" si="1056">IF(AC103="PAID OFF","",AB104+1)</f>
        <v/>
      </c>
      <c r="AD104" s="68" t="str">
        <f t="shared" ref="AD104" si="1057">IF(AD103="PAID OFF","",AC104+1)</f>
        <v/>
      </c>
      <c r="AE104" s="68" t="str">
        <f t="shared" ref="AE104" si="1058">IF(AE103="PAID OFF","",AD104+1)</f>
        <v/>
      </c>
      <c r="AF104" s="68" t="str">
        <f t="shared" ref="AF104" si="1059">IF(AF103="PAID OFF","",AE104+1)</f>
        <v/>
      </c>
      <c r="AG104" s="68" t="str">
        <f t="shared" ref="AG104" si="1060">IF(AG103="PAID OFF","",AF104+1)</f>
        <v/>
      </c>
      <c r="AH104" s="68" t="str">
        <f t="shared" ref="AH104" si="1061">IF(AH103="PAID OFF","",AG104+1)</f>
        <v/>
      </c>
      <c r="AI104" s="68" t="str">
        <f t="shared" ref="AI104" si="1062">IF(AI103="PAID OFF","",AH104+1)</f>
        <v/>
      </c>
      <c r="AJ104" s="68" t="str">
        <f t="shared" ref="AJ104" si="1063">IF(AJ103="PAID OFF","",AI104+1)</f>
        <v/>
      </c>
      <c r="AK104" s="68" t="str">
        <f t="shared" ref="AK104" si="1064">IF(AK103="PAID OFF","",AJ104+1)</f>
        <v/>
      </c>
      <c r="AL104" s="68" t="str">
        <f t="shared" ref="AL104" si="1065">IF(AL103="PAID OFF","",AK104+1)</f>
        <v/>
      </c>
      <c r="AM104" s="68" t="str">
        <f t="shared" ref="AM104" si="1066">IF(AM103="PAID OFF","",AL104+1)</f>
        <v/>
      </c>
      <c r="AN104" s="68" t="str">
        <f t="shared" ref="AN104" si="1067">IF(AN103="PAID OFF","",AM104+1)</f>
        <v/>
      </c>
      <c r="AO104" s="68" t="str">
        <f t="shared" ref="AO104" si="1068">IF(AO103="PAID OFF","",AN104+1)</f>
        <v/>
      </c>
      <c r="AP104" s="68" t="str">
        <f t="shared" ref="AP104" si="1069">IF(AP103="PAID OFF","",AO104+1)</f>
        <v/>
      </c>
      <c r="AQ104" s="68" t="str">
        <f t="shared" ref="AQ104" si="1070">IF(AQ103="PAID OFF","",AP104+1)</f>
        <v/>
      </c>
      <c r="AR104" s="68" t="str">
        <f t="shared" ref="AR104" si="1071">IF(AR103="PAID OFF","",AQ104+1)</f>
        <v/>
      </c>
      <c r="AS104" s="68" t="str">
        <f t="shared" ref="AS104" si="1072">IF(AS103="PAID OFF","",AR104+1)</f>
        <v/>
      </c>
      <c r="AT104" s="68" t="str">
        <f t="shared" ref="AT104" si="1073">IF(AT103="PAID OFF","",AS104+1)</f>
        <v/>
      </c>
      <c r="AU104" s="68" t="str">
        <f t="shared" ref="AU104" si="1074">IF(AU103="PAID OFF","",AT104+1)</f>
        <v/>
      </c>
      <c r="AV104" s="68" t="str">
        <f t="shared" ref="AV104" si="1075">IF(AV103="PAID OFF","",AU104+1)</f>
        <v/>
      </c>
      <c r="AW104" s="68" t="str">
        <f t="shared" ref="AW104" si="1076">IF(AW103="PAID OFF","",AV104+1)</f>
        <v/>
      </c>
      <c r="AX104" s="68" t="str">
        <f t="shared" ref="AX104" si="1077">IF(AX103="PAID OFF","",AW104+1)</f>
        <v/>
      </c>
      <c r="AY104" s="68" t="str">
        <f t="shared" ref="AY104" si="1078">IF(AY103="PAID OFF","",AX104+1)</f>
        <v/>
      </c>
      <c r="AZ104" s="68" t="str">
        <f t="shared" ref="AZ104" si="1079">IF(AZ103="PAID OFF","",AY104+1)</f>
        <v/>
      </c>
      <c r="BA104" s="68" t="str">
        <f t="shared" ref="BA104" si="1080">IF(BA103="PAID OFF","",AZ104+1)</f>
        <v/>
      </c>
      <c r="BB104" s="68" t="str">
        <f t="shared" ref="BB104" si="1081">IF(BB103="PAID OFF","",BA104+1)</f>
        <v/>
      </c>
      <c r="BC104" s="68" t="str">
        <f t="shared" ref="BC104" si="1082">IF(BC103="PAID OFF","",BB104+1)</f>
        <v/>
      </c>
      <c r="BD104" s="68" t="str">
        <f t="shared" ref="BD104" si="1083">IF(BD103="PAID OFF","",BC104+1)</f>
        <v/>
      </c>
      <c r="BE104" s="68" t="str">
        <f t="shared" ref="BE104" si="1084">IF(BE103="PAID OFF","",BD104+1)</f>
        <v/>
      </c>
      <c r="BF104" s="68" t="str">
        <f t="shared" ref="BF104" si="1085">IF(BF103="PAID OFF","",BE104+1)</f>
        <v/>
      </c>
      <c r="BG104" s="68" t="str">
        <f t="shared" ref="BG104" si="1086">IF(BG103="PAID OFF","",BF104+1)</f>
        <v/>
      </c>
      <c r="BH104" s="68" t="str">
        <f t="shared" ref="BH104" si="1087">IF(BH103="PAID OFF","",BG104+1)</f>
        <v/>
      </c>
      <c r="BI104" s="68" t="str">
        <f t="shared" ref="BI104" si="1088">IF(BI103="PAID OFF","",BH104+1)</f>
        <v/>
      </c>
      <c r="BJ104" s="68" t="str">
        <f t="shared" ref="BJ104" si="1089">IF(BJ103="PAID OFF","",BI104+1)</f>
        <v/>
      </c>
      <c r="BK104" s="68" t="str">
        <f t="shared" ref="BK104" si="1090">IF(BK103="PAID OFF","",BJ104+1)</f>
        <v/>
      </c>
      <c r="BL104" s="68" t="str">
        <f t="shared" ref="BL104" si="1091">IF(BL103="PAID OFF","",BK104+1)</f>
        <v/>
      </c>
      <c r="BM104" s="68" t="str">
        <f t="shared" ref="BM104" si="1092">IF(BM103="PAID OFF","",BL104+1)</f>
        <v/>
      </c>
      <c r="BN104" s="68" t="str">
        <f t="shared" ref="BN104" si="1093">IF(BN103="PAID OFF","",BM104+1)</f>
        <v/>
      </c>
      <c r="BO104" s="68" t="str">
        <f t="shared" ref="BO104" si="1094">IF(BO103="PAID OFF","",BN104+1)</f>
        <v/>
      </c>
      <c r="BP104" s="68" t="str">
        <f t="shared" ref="BP104" si="1095">IF(BP103="PAID OFF","",BO104+1)</f>
        <v/>
      </c>
      <c r="BQ104" s="68" t="str">
        <f t="shared" ref="BQ104" si="1096">IF(BQ103="PAID OFF","",BP104+1)</f>
        <v/>
      </c>
      <c r="BR104" s="68" t="str">
        <f t="shared" ref="BR104" si="1097">IF(BR103="PAID OFF","",BQ104+1)</f>
        <v/>
      </c>
      <c r="BS104" s="68" t="str">
        <f t="shared" ref="BS104" si="1098">IF(BS103="PAID OFF","",BR104+1)</f>
        <v/>
      </c>
      <c r="BT104" s="68" t="str">
        <f t="shared" ref="BT104" si="1099">IF(BT103="PAID OFF","",BS104+1)</f>
        <v/>
      </c>
      <c r="BU104" s="68" t="str">
        <f t="shared" ref="BU104" si="1100">IF(BU103="PAID OFF","",BT104+1)</f>
        <v/>
      </c>
      <c r="BV104" s="68" t="str">
        <f t="shared" ref="BV104" si="1101">IF(BV103="PAID OFF","",BU104+1)</f>
        <v/>
      </c>
      <c r="BW104" s="68" t="str">
        <f t="shared" ref="BW104" si="1102">IF(BW103="PAID OFF","",BV104+1)</f>
        <v/>
      </c>
      <c r="BX104" s="68" t="str">
        <f t="shared" ref="BX104" si="1103">IF(BX103="PAID OFF","",BW104+1)</f>
        <v/>
      </c>
      <c r="BY104" s="68" t="str">
        <f t="shared" ref="BY104" si="1104">IF(BY103="PAID OFF","",BX104+1)</f>
        <v/>
      </c>
      <c r="BZ104" s="68" t="str">
        <f t="shared" ref="BZ104" si="1105">IF(BZ103="PAID OFF","",BY104+1)</f>
        <v/>
      </c>
      <c r="CA104" s="68" t="str">
        <f t="shared" ref="CA104" si="1106">IF(CA103="PAID OFF","",BZ104+1)</f>
        <v/>
      </c>
      <c r="CB104" s="68" t="str">
        <f t="shared" ref="CB104" si="1107">IF(CB103="PAID OFF","",CA104+1)</f>
        <v/>
      </c>
      <c r="CC104" s="68" t="str">
        <f t="shared" ref="CC104" si="1108">IF(CC103="PAID OFF","",CB104+1)</f>
        <v/>
      </c>
      <c r="CD104" s="68" t="str">
        <f t="shared" ref="CD104" si="1109">IF(CD103="PAID OFF","",CC104+1)</f>
        <v/>
      </c>
      <c r="CE104" s="68" t="str">
        <f t="shared" ref="CE104" si="1110">IF(CE103="PAID OFF","",CD104+1)</f>
        <v/>
      </c>
      <c r="CF104" s="68" t="str">
        <f t="shared" ref="CF104" si="1111">IF(CF103="PAID OFF","",CE104+1)</f>
        <v/>
      </c>
      <c r="CG104" s="68" t="str">
        <f t="shared" ref="CG104" si="1112">IF(CG103="PAID OFF","",CF104+1)</f>
        <v/>
      </c>
      <c r="CH104" s="68" t="str">
        <f t="shared" ref="CH104" si="1113">IF(CH103="PAID OFF","",CG104+1)</f>
        <v/>
      </c>
      <c r="CI104" s="68" t="str">
        <f t="shared" ref="CI104" si="1114">IF(CI103="PAID OFF","",CH104+1)</f>
        <v/>
      </c>
      <c r="CJ104" s="68" t="str">
        <f t="shared" ref="CJ104" si="1115">IF(CJ103="PAID OFF","",CI104+1)</f>
        <v/>
      </c>
      <c r="CK104" s="68" t="str">
        <f t="shared" ref="CK104" si="1116">IF(CK103="PAID OFF","",CJ104+1)</f>
        <v/>
      </c>
      <c r="CL104" s="68" t="str">
        <f t="shared" ref="CL104" si="1117">IF(CL103="PAID OFF","",CK104+1)</f>
        <v/>
      </c>
      <c r="CM104" s="68" t="str">
        <f t="shared" ref="CM104" si="1118">IF(CM103="PAID OFF","",CL104+1)</f>
        <v/>
      </c>
      <c r="CN104" s="68" t="str">
        <f t="shared" ref="CN104" si="1119">IF(CN103="PAID OFF","",CM104+1)</f>
        <v/>
      </c>
      <c r="CO104" s="68" t="str">
        <f t="shared" ref="CO104" si="1120">IF(CO103="PAID OFF","",CN104+1)</f>
        <v/>
      </c>
      <c r="CP104" s="68" t="str">
        <f t="shared" ref="CP104" si="1121">IF(CP103="PAID OFF","",CO104+1)</f>
        <v/>
      </c>
      <c r="CQ104" s="68" t="str">
        <f t="shared" ref="CQ104" si="1122">IF(CQ103="PAID OFF","",CP104+1)</f>
        <v/>
      </c>
      <c r="CR104" s="68" t="str">
        <f t="shared" ref="CR104" si="1123">IF(CR103="PAID OFF","",CQ104+1)</f>
        <v/>
      </c>
      <c r="CS104" s="68" t="str">
        <f t="shared" ref="CS104" si="1124">IF(CS103="PAID OFF","",CR104+1)</f>
        <v/>
      </c>
      <c r="CT104" s="68" t="str">
        <f t="shared" ref="CT104" si="1125">IF(CT103="PAID OFF","",CS104+1)</f>
        <v/>
      </c>
      <c r="CU104" s="68" t="str">
        <f t="shared" ref="CU104" si="1126">IF(CU103="PAID OFF","",CT104+1)</f>
        <v/>
      </c>
      <c r="CV104" s="68" t="str">
        <f t="shared" ref="CV104" si="1127">IF(CV103="PAID OFF","",CU104+1)</f>
        <v/>
      </c>
      <c r="CW104" s="68" t="str">
        <f t="shared" ref="CW104" si="1128">IF(CW103="PAID OFF","",CV104+1)</f>
        <v/>
      </c>
      <c r="CX104" s="68" t="str">
        <f t="shared" ref="CX104" si="1129">IF(CX103="PAID OFF","",CW104+1)</f>
        <v/>
      </c>
      <c r="CY104" s="68" t="str">
        <f t="shared" ref="CY104" si="1130">IF(CY103="PAID OFF","",CX104+1)</f>
        <v/>
      </c>
      <c r="CZ104" s="68" t="str">
        <f t="shared" ref="CZ104" si="1131">IF(CZ103="PAID OFF","",CY104+1)</f>
        <v/>
      </c>
      <c r="DA104" s="68" t="str">
        <f t="shared" ref="DA104" si="1132">IF(DA103="PAID OFF","",CZ104+1)</f>
        <v/>
      </c>
      <c r="DB104" s="68" t="str">
        <f t="shared" ref="DB104" si="1133">IF(DB103="PAID OFF","",DA104+1)</f>
        <v/>
      </c>
      <c r="DC104" s="68" t="str">
        <f t="shared" ref="DC104" si="1134">IF(DC103="PAID OFF","",DB104+1)</f>
        <v/>
      </c>
      <c r="DD104" s="68" t="str">
        <f t="shared" ref="DD104" si="1135">IF(DD103="PAID OFF","",DC104+1)</f>
        <v/>
      </c>
      <c r="DE104" s="68" t="str">
        <f t="shared" ref="DE104" si="1136">IF(DE103="PAID OFF","",DD104+1)</f>
        <v/>
      </c>
      <c r="DF104" s="68" t="str">
        <f t="shared" ref="DF104" si="1137">IF(DF103="PAID OFF","",DE104+1)</f>
        <v/>
      </c>
      <c r="DG104" s="68" t="str">
        <f t="shared" ref="DG104" si="1138">IF(DG103="PAID OFF","",DF104+1)</f>
        <v/>
      </c>
      <c r="DH104" s="68" t="str">
        <f t="shared" ref="DH104" si="1139">IF(DH103="PAID OFF","",DG104+1)</f>
        <v/>
      </c>
      <c r="DI104" s="68" t="str">
        <f t="shared" ref="DI104" si="1140">IF(DI103="PAID OFF","",DH104+1)</f>
        <v/>
      </c>
      <c r="DJ104" s="68" t="str">
        <f t="shared" ref="DJ104" si="1141">IF(DJ103="PAID OFF","",DI104+1)</f>
        <v/>
      </c>
      <c r="DK104" s="68" t="str">
        <f t="shared" ref="DK104" si="1142">IF(DK103="PAID OFF","",DJ104+1)</f>
        <v/>
      </c>
      <c r="DL104" s="68" t="str">
        <f t="shared" ref="DL104" si="1143">IF(DL103="PAID OFF","",DK104+1)</f>
        <v/>
      </c>
      <c r="DM104" s="68" t="str">
        <f t="shared" ref="DM104" si="1144">IF(DM103="PAID OFF","",DL104+1)</f>
        <v/>
      </c>
      <c r="DN104" s="68" t="str">
        <f t="shared" ref="DN104" si="1145">IF(DN103="PAID OFF","",DM104+1)</f>
        <v/>
      </c>
      <c r="DO104" s="68" t="str">
        <f t="shared" ref="DO104" si="1146">IF(DO103="PAID OFF","",DN104+1)</f>
        <v/>
      </c>
      <c r="DP104" s="68" t="str">
        <f t="shared" ref="DP104" si="1147">IF(DP103="PAID OFF","",DO104+1)</f>
        <v/>
      </c>
      <c r="DQ104" s="68" t="str">
        <f t="shared" ref="DQ104" si="1148">IF(DQ103="PAID OFF","",DP104+1)</f>
        <v/>
      </c>
      <c r="DR104" s="68" t="str">
        <f t="shared" ref="DR104" si="1149">IF(DR103="PAID OFF","",DQ104+1)</f>
        <v/>
      </c>
      <c r="DS104" s="68" t="str">
        <f t="shared" ref="DS104" si="1150">IF(DS103="PAID OFF","",DR104+1)</f>
        <v/>
      </c>
      <c r="DT104" s="68" t="str">
        <f t="shared" ref="DT104" si="1151">IF(DT103="PAID OFF","",DS104+1)</f>
        <v/>
      </c>
      <c r="DU104" s="68" t="str">
        <f t="shared" ref="DU104" si="1152">IF(DU103="PAID OFF","",DT104+1)</f>
        <v/>
      </c>
      <c r="DV104" s="68" t="str">
        <f t="shared" ref="DV104" si="1153">IF(DV103="PAID OFF","",DU104+1)</f>
        <v/>
      </c>
      <c r="DW104" s="68" t="str">
        <f t="shared" ref="DW104" si="1154">IF(DW103="PAID OFF","",DV104+1)</f>
        <v/>
      </c>
      <c r="DX104" s="68" t="str">
        <f t="shared" ref="DX104" si="1155">IF(DX103="PAID OFF","",DW104+1)</f>
        <v/>
      </c>
      <c r="DY104" s="68" t="str">
        <f t="shared" ref="DY104" si="1156">IF(DY103="PAID OFF","",DX104+1)</f>
        <v/>
      </c>
      <c r="DZ104" s="68" t="str">
        <f t="shared" ref="DZ104" si="1157">IF(DZ103="PAID OFF","",DY104+1)</f>
        <v/>
      </c>
      <c r="EA104" s="68" t="str">
        <f t="shared" ref="EA104" si="1158">IF(EA103="PAID OFF","",DZ104+1)</f>
        <v/>
      </c>
      <c r="EB104" s="68" t="str">
        <f t="shared" ref="EB104" si="1159">IF(EB103="PAID OFF","",EA104+1)</f>
        <v/>
      </c>
      <c r="EC104" s="68" t="str">
        <f t="shared" ref="EC104" si="1160">IF(EC103="PAID OFF","",EB104+1)</f>
        <v/>
      </c>
      <c r="ED104" s="68" t="str">
        <f t="shared" ref="ED104" si="1161">IF(ED103="PAID OFF","",EC104+1)</f>
        <v/>
      </c>
      <c r="EE104" s="68" t="str">
        <f t="shared" ref="EE104" si="1162">IF(EE103="PAID OFF","",ED104+1)</f>
        <v/>
      </c>
      <c r="EF104" s="68" t="str">
        <f t="shared" ref="EF104" si="1163">IF(EF103="PAID OFF","",EE104+1)</f>
        <v/>
      </c>
      <c r="EG104" s="68" t="str">
        <f t="shared" ref="EG104" si="1164">IF(EG103="PAID OFF","",EF104+1)</f>
        <v/>
      </c>
    </row>
    <row r="105" spans="1:137" x14ac:dyDescent="0.35">
      <c r="A105" s="67"/>
      <c r="B105" s="67"/>
      <c r="C105" s="67"/>
      <c r="D105" s="67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67"/>
      <c r="CW105" s="67"/>
      <c r="CX105" s="67"/>
      <c r="CY105" s="67"/>
      <c r="CZ105" s="67"/>
      <c r="DA105" s="67"/>
      <c r="DB105" s="67"/>
      <c r="DC105" s="67"/>
      <c r="DD105" s="67"/>
      <c r="DE105" s="67"/>
      <c r="DF105" s="67"/>
      <c r="DG105" s="67"/>
      <c r="DH105" s="67"/>
      <c r="DI105" s="67"/>
      <c r="DJ105" s="67"/>
      <c r="DK105" s="67"/>
      <c r="DL105" s="67"/>
      <c r="DM105" s="67"/>
      <c r="DN105" s="67"/>
      <c r="DO105" s="67"/>
      <c r="DP105" s="67"/>
      <c r="DQ105" s="67"/>
      <c r="DR105" s="67"/>
      <c r="DS105" s="67"/>
      <c r="DT105" s="67"/>
      <c r="DU105" s="67"/>
      <c r="DV105" s="67"/>
      <c r="DW105" s="67"/>
      <c r="DX105" s="67"/>
      <c r="DY105" s="67"/>
      <c r="DZ105" s="67"/>
      <c r="EA105" s="67"/>
      <c r="EB105" s="67"/>
      <c r="EC105" s="67"/>
      <c r="ED105" s="67"/>
      <c r="EE105" s="67"/>
      <c r="EF105" s="67"/>
      <c r="EG105" s="67"/>
    </row>
    <row r="106" spans="1:137" x14ac:dyDescent="0.35">
      <c r="A106" s="67"/>
      <c r="B106" s="67"/>
      <c r="C106" s="67"/>
      <c r="D106" s="86">
        <f>A74</f>
        <v>0</v>
      </c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85"/>
      <c r="BM106" s="85"/>
      <c r="BN106" s="85"/>
      <c r="BO106" s="85"/>
      <c r="BP106" s="85"/>
      <c r="BQ106" s="85"/>
      <c r="BR106" s="85"/>
      <c r="BS106" s="85"/>
      <c r="BT106" s="85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  <c r="CG106" s="85"/>
      <c r="CH106" s="85"/>
      <c r="CI106" s="85"/>
      <c r="CJ106" s="85"/>
      <c r="CK106" s="85"/>
      <c r="CL106" s="85"/>
      <c r="CM106" s="85"/>
      <c r="CN106" s="85"/>
      <c r="CO106" s="85"/>
      <c r="CP106" s="85"/>
      <c r="CQ106" s="85"/>
      <c r="CR106" s="85"/>
      <c r="CS106" s="85"/>
      <c r="CT106" s="85"/>
      <c r="CU106" s="85"/>
      <c r="CV106" s="67"/>
      <c r="CW106" s="67"/>
      <c r="CX106" s="67"/>
      <c r="CY106" s="67"/>
      <c r="CZ106" s="67"/>
      <c r="DA106" s="67"/>
      <c r="DB106" s="67"/>
      <c r="DC106" s="67"/>
      <c r="DD106" s="67"/>
      <c r="DE106" s="67"/>
      <c r="DF106" s="67"/>
      <c r="DG106" s="67"/>
      <c r="DH106" s="67"/>
      <c r="DI106" s="67"/>
      <c r="DJ106" s="67"/>
      <c r="DK106" s="67"/>
      <c r="DL106" s="67"/>
      <c r="DM106" s="67"/>
      <c r="DN106" s="67"/>
      <c r="DO106" s="67"/>
      <c r="DP106" s="67"/>
      <c r="DQ106" s="67"/>
      <c r="DR106" s="67"/>
      <c r="DS106" s="67"/>
      <c r="DT106" s="67"/>
      <c r="DU106" s="67"/>
      <c r="DV106" s="67"/>
      <c r="DW106" s="67"/>
      <c r="DX106" s="67"/>
      <c r="DY106" s="67"/>
      <c r="DZ106" s="67"/>
      <c r="EA106" s="67"/>
      <c r="EB106" s="67"/>
      <c r="EC106" s="67"/>
      <c r="ED106" s="67"/>
      <c r="EE106" s="67"/>
      <c r="EF106" s="67"/>
      <c r="EG106" s="67"/>
    </row>
    <row r="107" spans="1:137" x14ac:dyDescent="0.35">
      <c r="A107" s="67"/>
      <c r="B107" s="67"/>
      <c r="C107" s="67"/>
      <c r="D107" s="67" t="s">
        <v>66</v>
      </c>
      <c r="E107" s="85">
        <f>E16</f>
        <v>0</v>
      </c>
      <c r="F107" s="85">
        <f>E110</f>
        <v>0</v>
      </c>
      <c r="G107" s="85">
        <f t="shared" ref="G107:BR107" si="1165">F110</f>
        <v>0</v>
      </c>
      <c r="H107" s="85">
        <f t="shared" si="1165"/>
        <v>0</v>
      </c>
      <c r="I107" s="85">
        <f t="shared" si="1165"/>
        <v>0</v>
      </c>
      <c r="J107" s="85">
        <f t="shared" si="1165"/>
        <v>0</v>
      </c>
      <c r="K107" s="85">
        <f t="shared" si="1165"/>
        <v>0</v>
      </c>
      <c r="L107" s="85">
        <f t="shared" si="1165"/>
        <v>0</v>
      </c>
      <c r="M107" s="85">
        <f t="shared" si="1165"/>
        <v>0</v>
      </c>
      <c r="N107" s="85">
        <f t="shared" si="1165"/>
        <v>0</v>
      </c>
      <c r="O107" s="85">
        <f t="shared" si="1165"/>
        <v>0</v>
      </c>
      <c r="P107" s="85">
        <f t="shared" si="1165"/>
        <v>0</v>
      </c>
      <c r="Q107" s="85">
        <f t="shared" si="1165"/>
        <v>0</v>
      </c>
      <c r="R107" s="85">
        <f t="shared" si="1165"/>
        <v>0</v>
      </c>
      <c r="S107" s="85">
        <f t="shared" si="1165"/>
        <v>0</v>
      </c>
      <c r="T107" s="85">
        <f t="shared" si="1165"/>
        <v>0</v>
      </c>
      <c r="U107" s="85">
        <f t="shared" si="1165"/>
        <v>0</v>
      </c>
      <c r="V107" s="85">
        <f t="shared" si="1165"/>
        <v>0</v>
      </c>
      <c r="W107" s="85">
        <f t="shared" si="1165"/>
        <v>0</v>
      </c>
      <c r="X107" s="85">
        <f t="shared" si="1165"/>
        <v>0</v>
      </c>
      <c r="Y107" s="85">
        <f t="shared" si="1165"/>
        <v>0</v>
      </c>
      <c r="Z107" s="85">
        <f t="shared" si="1165"/>
        <v>0</v>
      </c>
      <c r="AA107" s="85">
        <f t="shared" si="1165"/>
        <v>0</v>
      </c>
      <c r="AB107" s="85">
        <f t="shared" si="1165"/>
        <v>0</v>
      </c>
      <c r="AC107" s="85">
        <f t="shared" si="1165"/>
        <v>0</v>
      </c>
      <c r="AD107" s="85">
        <f t="shared" si="1165"/>
        <v>0</v>
      </c>
      <c r="AE107" s="85">
        <f t="shared" si="1165"/>
        <v>0</v>
      </c>
      <c r="AF107" s="85">
        <f t="shared" si="1165"/>
        <v>0</v>
      </c>
      <c r="AG107" s="85">
        <f t="shared" si="1165"/>
        <v>0</v>
      </c>
      <c r="AH107" s="85">
        <f t="shared" si="1165"/>
        <v>0</v>
      </c>
      <c r="AI107" s="85">
        <f t="shared" si="1165"/>
        <v>0</v>
      </c>
      <c r="AJ107" s="85">
        <f t="shared" si="1165"/>
        <v>0</v>
      </c>
      <c r="AK107" s="85">
        <f t="shared" si="1165"/>
        <v>0</v>
      </c>
      <c r="AL107" s="85">
        <f t="shared" si="1165"/>
        <v>0</v>
      </c>
      <c r="AM107" s="85">
        <f t="shared" si="1165"/>
        <v>0</v>
      </c>
      <c r="AN107" s="85">
        <f t="shared" si="1165"/>
        <v>0</v>
      </c>
      <c r="AO107" s="85">
        <f t="shared" si="1165"/>
        <v>0</v>
      </c>
      <c r="AP107" s="85">
        <f t="shared" si="1165"/>
        <v>0</v>
      </c>
      <c r="AQ107" s="85">
        <f t="shared" si="1165"/>
        <v>0</v>
      </c>
      <c r="AR107" s="85">
        <f t="shared" si="1165"/>
        <v>0</v>
      </c>
      <c r="AS107" s="85">
        <f t="shared" si="1165"/>
        <v>0</v>
      </c>
      <c r="AT107" s="85">
        <f t="shared" si="1165"/>
        <v>0</v>
      </c>
      <c r="AU107" s="85">
        <f t="shared" si="1165"/>
        <v>0</v>
      </c>
      <c r="AV107" s="85">
        <f t="shared" si="1165"/>
        <v>0</v>
      </c>
      <c r="AW107" s="85">
        <f t="shared" si="1165"/>
        <v>0</v>
      </c>
      <c r="AX107" s="85">
        <f t="shared" si="1165"/>
        <v>0</v>
      </c>
      <c r="AY107" s="85">
        <f t="shared" si="1165"/>
        <v>0</v>
      </c>
      <c r="AZ107" s="85">
        <f t="shared" si="1165"/>
        <v>0</v>
      </c>
      <c r="BA107" s="85">
        <f t="shared" si="1165"/>
        <v>0</v>
      </c>
      <c r="BB107" s="85">
        <f t="shared" si="1165"/>
        <v>0</v>
      </c>
      <c r="BC107" s="85">
        <f t="shared" si="1165"/>
        <v>0</v>
      </c>
      <c r="BD107" s="85">
        <f t="shared" si="1165"/>
        <v>0</v>
      </c>
      <c r="BE107" s="85">
        <f t="shared" si="1165"/>
        <v>0</v>
      </c>
      <c r="BF107" s="85">
        <f t="shared" si="1165"/>
        <v>0</v>
      </c>
      <c r="BG107" s="85">
        <f t="shared" si="1165"/>
        <v>0</v>
      </c>
      <c r="BH107" s="85">
        <f t="shared" si="1165"/>
        <v>0</v>
      </c>
      <c r="BI107" s="85">
        <f t="shared" si="1165"/>
        <v>0</v>
      </c>
      <c r="BJ107" s="85">
        <f t="shared" si="1165"/>
        <v>0</v>
      </c>
      <c r="BK107" s="85">
        <f t="shared" si="1165"/>
        <v>0</v>
      </c>
      <c r="BL107" s="85">
        <f t="shared" si="1165"/>
        <v>0</v>
      </c>
      <c r="BM107" s="85">
        <f t="shared" si="1165"/>
        <v>0</v>
      </c>
      <c r="BN107" s="85">
        <f t="shared" si="1165"/>
        <v>0</v>
      </c>
      <c r="BO107" s="85">
        <f t="shared" si="1165"/>
        <v>0</v>
      </c>
      <c r="BP107" s="85">
        <f t="shared" si="1165"/>
        <v>0</v>
      </c>
      <c r="BQ107" s="85">
        <f t="shared" si="1165"/>
        <v>0</v>
      </c>
      <c r="BR107" s="85">
        <f t="shared" si="1165"/>
        <v>0</v>
      </c>
      <c r="BS107" s="85">
        <f t="shared" ref="BS107:ED107" si="1166">BR110</f>
        <v>0</v>
      </c>
      <c r="BT107" s="85">
        <f t="shared" si="1166"/>
        <v>0</v>
      </c>
      <c r="BU107" s="85">
        <f t="shared" si="1166"/>
        <v>0</v>
      </c>
      <c r="BV107" s="85">
        <f t="shared" si="1166"/>
        <v>0</v>
      </c>
      <c r="BW107" s="85">
        <f t="shared" si="1166"/>
        <v>0</v>
      </c>
      <c r="BX107" s="85">
        <f t="shared" si="1166"/>
        <v>0</v>
      </c>
      <c r="BY107" s="85">
        <f t="shared" si="1166"/>
        <v>0</v>
      </c>
      <c r="BZ107" s="85">
        <f t="shared" si="1166"/>
        <v>0</v>
      </c>
      <c r="CA107" s="85">
        <f t="shared" si="1166"/>
        <v>0</v>
      </c>
      <c r="CB107" s="85">
        <f t="shared" si="1166"/>
        <v>0</v>
      </c>
      <c r="CC107" s="85">
        <f t="shared" si="1166"/>
        <v>0</v>
      </c>
      <c r="CD107" s="85">
        <f t="shared" si="1166"/>
        <v>0</v>
      </c>
      <c r="CE107" s="85">
        <f t="shared" si="1166"/>
        <v>0</v>
      </c>
      <c r="CF107" s="85">
        <f t="shared" si="1166"/>
        <v>0</v>
      </c>
      <c r="CG107" s="85">
        <f t="shared" si="1166"/>
        <v>0</v>
      </c>
      <c r="CH107" s="85">
        <f t="shared" si="1166"/>
        <v>0</v>
      </c>
      <c r="CI107" s="85">
        <f t="shared" si="1166"/>
        <v>0</v>
      </c>
      <c r="CJ107" s="85">
        <f t="shared" si="1166"/>
        <v>0</v>
      </c>
      <c r="CK107" s="85">
        <f t="shared" si="1166"/>
        <v>0</v>
      </c>
      <c r="CL107" s="85">
        <f t="shared" si="1166"/>
        <v>0</v>
      </c>
      <c r="CM107" s="85">
        <f t="shared" si="1166"/>
        <v>0</v>
      </c>
      <c r="CN107" s="85">
        <f t="shared" si="1166"/>
        <v>0</v>
      </c>
      <c r="CO107" s="85">
        <f t="shared" si="1166"/>
        <v>0</v>
      </c>
      <c r="CP107" s="85">
        <f t="shared" si="1166"/>
        <v>0</v>
      </c>
      <c r="CQ107" s="85">
        <f t="shared" si="1166"/>
        <v>0</v>
      </c>
      <c r="CR107" s="85">
        <f t="shared" si="1166"/>
        <v>0</v>
      </c>
      <c r="CS107" s="85">
        <f t="shared" si="1166"/>
        <v>0</v>
      </c>
      <c r="CT107" s="85">
        <f t="shared" si="1166"/>
        <v>0</v>
      </c>
      <c r="CU107" s="85">
        <f t="shared" si="1166"/>
        <v>0</v>
      </c>
      <c r="CV107" s="85">
        <f t="shared" si="1166"/>
        <v>0</v>
      </c>
      <c r="CW107" s="85">
        <f t="shared" si="1166"/>
        <v>0</v>
      </c>
      <c r="CX107" s="85">
        <f t="shared" si="1166"/>
        <v>0</v>
      </c>
      <c r="CY107" s="85">
        <f t="shared" si="1166"/>
        <v>0</v>
      </c>
      <c r="CZ107" s="85">
        <f t="shared" si="1166"/>
        <v>0</v>
      </c>
      <c r="DA107" s="85">
        <f t="shared" si="1166"/>
        <v>0</v>
      </c>
      <c r="DB107" s="85">
        <f t="shared" si="1166"/>
        <v>0</v>
      </c>
      <c r="DC107" s="85">
        <f t="shared" si="1166"/>
        <v>0</v>
      </c>
      <c r="DD107" s="85">
        <f t="shared" si="1166"/>
        <v>0</v>
      </c>
      <c r="DE107" s="85">
        <f t="shared" si="1166"/>
        <v>0</v>
      </c>
      <c r="DF107" s="85">
        <f t="shared" si="1166"/>
        <v>0</v>
      </c>
      <c r="DG107" s="85">
        <f t="shared" si="1166"/>
        <v>0</v>
      </c>
      <c r="DH107" s="85">
        <f t="shared" si="1166"/>
        <v>0</v>
      </c>
      <c r="DI107" s="85">
        <f t="shared" si="1166"/>
        <v>0</v>
      </c>
      <c r="DJ107" s="85">
        <f t="shared" si="1166"/>
        <v>0</v>
      </c>
      <c r="DK107" s="85">
        <f t="shared" si="1166"/>
        <v>0</v>
      </c>
      <c r="DL107" s="85">
        <f t="shared" si="1166"/>
        <v>0</v>
      </c>
      <c r="DM107" s="85">
        <f t="shared" si="1166"/>
        <v>0</v>
      </c>
      <c r="DN107" s="85">
        <f t="shared" si="1166"/>
        <v>0</v>
      </c>
      <c r="DO107" s="85">
        <f t="shared" si="1166"/>
        <v>0</v>
      </c>
      <c r="DP107" s="85">
        <f t="shared" si="1166"/>
        <v>0</v>
      </c>
      <c r="DQ107" s="85">
        <f t="shared" si="1166"/>
        <v>0</v>
      </c>
      <c r="DR107" s="85">
        <f t="shared" si="1166"/>
        <v>0</v>
      </c>
      <c r="DS107" s="85">
        <f t="shared" si="1166"/>
        <v>0</v>
      </c>
      <c r="DT107" s="85">
        <f t="shared" si="1166"/>
        <v>0</v>
      </c>
      <c r="DU107" s="85">
        <f t="shared" si="1166"/>
        <v>0</v>
      </c>
      <c r="DV107" s="85">
        <f t="shared" si="1166"/>
        <v>0</v>
      </c>
      <c r="DW107" s="85">
        <f t="shared" si="1166"/>
        <v>0</v>
      </c>
      <c r="DX107" s="85">
        <f t="shared" si="1166"/>
        <v>0</v>
      </c>
      <c r="DY107" s="85">
        <f t="shared" si="1166"/>
        <v>0</v>
      </c>
      <c r="DZ107" s="85">
        <f t="shared" si="1166"/>
        <v>0</v>
      </c>
      <c r="EA107" s="85">
        <f t="shared" si="1166"/>
        <v>0</v>
      </c>
      <c r="EB107" s="85">
        <f t="shared" si="1166"/>
        <v>0</v>
      </c>
      <c r="EC107" s="85">
        <f t="shared" si="1166"/>
        <v>0</v>
      </c>
      <c r="ED107" s="85">
        <f t="shared" si="1166"/>
        <v>0</v>
      </c>
      <c r="EE107" s="85">
        <f t="shared" ref="EE107:EG107" si="1167">ED110</f>
        <v>0</v>
      </c>
      <c r="EF107" s="85">
        <f t="shared" si="1167"/>
        <v>0</v>
      </c>
      <c r="EG107" s="85">
        <f t="shared" si="1167"/>
        <v>0</v>
      </c>
    </row>
    <row r="108" spans="1:137" x14ac:dyDescent="0.35">
      <c r="A108" s="67"/>
      <c r="B108" s="67"/>
      <c r="C108" s="67"/>
      <c r="D108" s="67" t="s">
        <v>67</v>
      </c>
      <c r="E108" s="85">
        <f>E107*($F$16/12)</f>
        <v>0</v>
      </c>
      <c r="F108" s="85">
        <f>F107*($F$16/12)</f>
        <v>0</v>
      </c>
      <c r="G108" s="85">
        <f t="shared" ref="G108:BR108" si="1168">G107*($F$16/12)</f>
        <v>0</v>
      </c>
      <c r="H108" s="85">
        <f t="shared" si="1168"/>
        <v>0</v>
      </c>
      <c r="I108" s="85">
        <f t="shared" si="1168"/>
        <v>0</v>
      </c>
      <c r="J108" s="85">
        <f t="shared" si="1168"/>
        <v>0</v>
      </c>
      <c r="K108" s="85">
        <f t="shared" si="1168"/>
        <v>0</v>
      </c>
      <c r="L108" s="85">
        <f t="shared" si="1168"/>
        <v>0</v>
      </c>
      <c r="M108" s="85">
        <f t="shared" si="1168"/>
        <v>0</v>
      </c>
      <c r="N108" s="85">
        <f t="shared" si="1168"/>
        <v>0</v>
      </c>
      <c r="O108" s="85">
        <f t="shared" si="1168"/>
        <v>0</v>
      </c>
      <c r="P108" s="85">
        <f t="shared" si="1168"/>
        <v>0</v>
      </c>
      <c r="Q108" s="85">
        <f t="shared" si="1168"/>
        <v>0</v>
      </c>
      <c r="R108" s="85">
        <f t="shared" si="1168"/>
        <v>0</v>
      </c>
      <c r="S108" s="85">
        <f t="shared" si="1168"/>
        <v>0</v>
      </c>
      <c r="T108" s="85">
        <f t="shared" si="1168"/>
        <v>0</v>
      </c>
      <c r="U108" s="85">
        <f t="shared" si="1168"/>
        <v>0</v>
      </c>
      <c r="V108" s="85">
        <f t="shared" si="1168"/>
        <v>0</v>
      </c>
      <c r="W108" s="85">
        <f t="shared" si="1168"/>
        <v>0</v>
      </c>
      <c r="X108" s="85">
        <f t="shared" si="1168"/>
        <v>0</v>
      </c>
      <c r="Y108" s="85">
        <f t="shared" si="1168"/>
        <v>0</v>
      </c>
      <c r="Z108" s="85">
        <f t="shared" si="1168"/>
        <v>0</v>
      </c>
      <c r="AA108" s="85">
        <f t="shared" si="1168"/>
        <v>0</v>
      </c>
      <c r="AB108" s="85">
        <f t="shared" si="1168"/>
        <v>0</v>
      </c>
      <c r="AC108" s="85">
        <f t="shared" si="1168"/>
        <v>0</v>
      </c>
      <c r="AD108" s="85">
        <f t="shared" si="1168"/>
        <v>0</v>
      </c>
      <c r="AE108" s="85">
        <f t="shared" si="1168"/>
        <v>0</v>
      </c>
      <c r="AF108" s="85">
        <f t="shared" si="1168"/>
        <v>0</v>
      </c>
      <c r="AG108" s="85">
        <f t="shared" si="1168"/>
        <v>0</v>
      </c>
      <c r="AH108" s="85">
        <f t="shared" si="1168"/>
        <v>0</v>
      </c>
      <c r="AI108" s="85">
        <f t="shared" si="1168"/>
        <v>0</v>
      </c>
      <c r="AJ108" s="85">
        <f t="shared" si="1168"/>
        <v>0</v>
      </c>
      <c r="AK108" s="85">
        <f t="shared" si="1168"/>
        <v>0</v>
      </c>
      <c r="AL108" s="85">
        <f t="shared" si="1168"/>
        <v>0</v>
      </c>
      <c r="AM108" s="85">
        <f t="shared" si="1168"/>
        <v>0</v>
      </c>
      <c r="AN108" s="85">
        <f t="shared" si="1168"/>
        <v>0</v>
      </c>
      <c r="AO108" s="85">
        <f t="shared" si="1168"/>
        <v>0</v>
      </c>
      <c r="AP108" s="85">
        <f t="shared" si="1168"/>
        <v>0</v>
      </c>
      <c r="AQ108" s="85">
        <f t="shared" si="1168"/>
        <v>0</v>
      </c>
      <c r="AR108" s="85">
        <f t="shared" si="1168"/>
        <v>0</v>
      </c>
      <c r="AS108" s="85">
        <f t="shared" si="1168"/>
        <v>0</v>
      </c>
      <c r="AT108" s="85">
        <f t="shared" si="1168"/>
        <v>0</v>
      </c>
      <c r="AU108" s="85">
        <f t="shared" si="1168"/>
        <v>0</v>
      </c>
      <c r="AV108" s="85">
        <f t="shared" si="1168"/>
        <v>0</v>
      </c>
      <c r="AW108" s="85">
        <f t="shared" si="1168"/>
        <v>0</v>
      </c>
      <c r="AX108" s="85">
        <f t="shared" si="1168"/>
        <v>0</v>
      </c>
      <c r="AY108" s="85">
        <f t="shared" si="1168"/>
        <v>0</v>
      </c>
      <c r="AZ108" s="85">
        <f t="shared" si="1168"/>
        <v>0</v>
      </c>
      <c r="BA108" s="85">
        <f t="shared" si="1168"/>
        <v>0</v>
      </c>
      <c r="BB108" s="85">
        <f t="shared" si="1168"/>
        <v>0</v>
      </c>
      <c r="BC108" s="85">
        <f t="shared" si="1168"/>
        <v>0</v>
      </c>
      <c r="BD108" s="85">
        <f t="shared" si="1168"/>
        <v>0</v>
      </c>
      <c r="BE108" s="85">
        <f t="shared" si="1168"/>
        <v>0</v>
      </c>
      <c r="BF108" s="85">
        <f t="shared" si="1168"/>
        <v>0</v>
      </c>
      <c r="BG108" s="85">
        <f t="shared" si="1168"/>
        <v>0</v>
      </c>
      <c r="BH108" s="85">
        <f t="shared" si="1168"/>
        <v>0</v>
      </c>
      <c r="BI108" s="85">
        <f t="shared" si="1168"/>
        <v>0</v>
      </c>
      <c r="BJ108" s="85">
        <f t="shared" si="1168"/>
        <v>0</v>
      </c>
      <c r="BK108" s="85">
        <f t="shared" si="1168"/>
        <v>0</v>
      </c>
      <c r="BL108" s="85">
        <f t="shared" si="1168"/>
        <v>0</v>
      </c>
      <c r="BM108" s="85">
        <f t="shared" si="1168"/>
        <v>0</v>
      </c>
      <c r="BN108" s="85">
        <f t="shared" si="1168"/>
        <v>0</v>
      </c>
      <c r="BO108" s="85">
        <f t="shared" si="1168"/>
        <v>0</v>
      </c>
      <c r="BP108" s="85">
        <f t="shared" si="1168"/>
        <v>0</v>
      </c>
      <c r="BQ108" s="85">
        <f t="shared" si="1168"/>
        <v>0</v>
      </c>
      <c r="BR108" s="85">
        <f t="shared" si="1168"/>
        <v>0</v>
      </c>
      <c r="BS108" s="85">
        <f t="shared" ref="BS108:ED108" si="1169">BS107*($F$16/12)</f>
        <v>0</v>
      </c>
      <c r="BT108" s="85">
        <f t="shared" si="1169"/>
        <v>0</v>
      </c>
      <c r="BU108" s="85">
        <f t="shared" si="1169"/>
        <v>0</v>
      </c>
      <c r="BV108" s="85">
        <f t="shared" si="1169"/>
        <v>0</v>
      </c>
      <c r="BW108" s="85">
        <f t="shared" si="1169"/>
        <v>0</v>
      </c>
      <c r="BX108" s="85">
        <f t="shared" si="1169"/>
        <v>0</v>
      </c>
      <c r="BY108" s="85">
        <f t="shared" si="1169"/>
        <v>0</v>
      </c>
      <c r="BZ108" s="85">
        <f t="shared" si="1169"/>
        <v>0</v>
      </c>
      <c r="CA108" s="85">
        <f t="shared" si="1169"/>
        <v>0</v>
      </c>
      <c r="CB108" s="85">
        <f t="shared" si="1169"/>
        <v>0</v>
      </c>
      <c r="CC108" s="85">
        <f t="shared" si="1169"/>
        <v>0</v>
      </c>
      <c r="CD108" s="85">
        <f t="shared" si="1169"/>
        <v>0</v>
      </c>
      <c r="CE108" s="85">
        <f t="shared" si="1169"/>
        <v>0</v>
      </c>
      <c r="CF108" s="85">
        <f t="shared" si="1169"/>
        <v>0</v>
      </c>
      <c r="CG108" s="85">
        <f t="shared" si="1169"/>
        <v>0</v>
      </c>
      <c r="CH108" s="85">
        <f t="shared" si="1169"/>
        <v>0</v>
      </c>
      <c r="CI108" s="85">
        <f t="shared" si="1169"/>
        <v>0</v>
      </c>
      <c r="CJ108" s="85">
        <f t="shared" si="1169"/>
        <v>0</v>
      </c>
      <c r="CK108" s="85">
        <f t="shared" si="1169"/>
        <v>0</v>
      </c>
      <c r="CL108" s="85">
        <f t="shared" si="1169"/>
        <v>0</v>
      </c>
      <c r="CM108" s="85">
        <f t="shared" si="1169"/>
        <v>0</v>
      </c>
      <c r="CN108" s="85">
        <f t="shared" si="1169"/>
        <v>0</v>
      </c>
      <c r="CO108" s="85">
        <f t="shared" si="1169"/>
        <v>0</v>
      </c>
      <c r="CP108" s="85">
        <f t="shared" si="1169"/>
        <v>0</v>
      </c>
      <c r="CQ108" s="85">
        <f t="shared" si="1169"/>
        <v>0</v>
      </c>
      <c r="CR108" s="85">
        <f t="shared" si="1169"/>
        <v>0</v>
      </c>
      <c r="CS108" s="85">
        <f t="shared" si="1169"/>
        <v>0</v>
      </c>
      <c r="CT108" s="85">
        <f t="shared" si="1169"/>
        <v>0</v>
      </c>
      <c r="CU108" s="85">
        <f t="shared" si="1169"/>
        <v>0</v>
      </c>
      <c r="CV108" s="85">
        <f t="shared" si="1169"/>
        <v>0</v>
      </c>
      <c r="CW108" s="85">
        <f t="shared" si="1169"/>
        <v>0</v>
      </c>
      <c r="CX108" s="85">
        <f t="shared" si="1169"/>
        <v>0</v>
      </c>
      <c r="CY108" s="85">
        <f t="shared" si="1169"/>
        <v>0</v>
      </c>
      <c r="CZ108" s="85">
        <f t="shared" si="1169"/>
        <v>0</v>
      </c>
      <c r="DA108" s="85">
        <f t="shared" si="1169"/>
        <v>0</v>
      </c>
      <c r="DB108" s="85">
        <f t="shared" si="1169"/>
        <v>0</v>
      </c>
      <c r="DC108" s="85">
        <f t="shared" si="1169"/>
        <v>0</v>
      </c>
      <c r="DD108" s="85">
        <f t="shared" si="1169"/>
        <v>0</v>
      </c>
      <c r="DE108" s="85">
        <f t="shared" si="1169"/>
        <v>0</v>
      </c>
      <c r="DF108" s="85">
        <f t="shared" si="1169"/>
        <v>0</v>
      </c>
      <c r="DG108" s="85">
        <f t="shared" si="1169"/>
        <v>0</v>
      </c>
      <c r="DH108" s="85">
        <f t="shared" si="1169"/>
        <v>0</v>
      </c>
      <c r="DI108" s="85">
        <f t="shared" si="1169"/>
        <v>0</v>
      </c>
      <c r="DJ108" s="85">
        <f t="shared" si="1169"/>
        <v>0</v>
      </c>
      <c r="DK108" s="85">
        <f t="shared" si="1169"/>
        <v>0</v>
      </c>
      <c r="DL108" s="85">
        <f t="shared" si="1169"/>
        <v>0</v>
      </c>
      <c r="DM108" s="85">
        <f t="shared" si="1169"/>
        <v>0</v>
      </c>
      <c r="DN108" s="85">
        <f t="shared" si="1169"/>
        <v>0</v>
      </c>
      <c r="DO108" s="85">
        <f t="shared" si="1169"/>
        <v>0</v>
      </c>
      <c r="DP108" s="85">
        <f t="shared" si="1169"/>
        <v>0</v>
      </c>
      <c r="DQ108" s="85">
        <f t="shared" si="1169"/>
        <v>0</v>
      </c>
      <c r="DR108" s="85">
        <f t="shared" si="1169"/>
        <v>0</v>
      </c>
      <c r="DS108" s="85">
        <f t="shared" si="1169"/>
        <v>0</v>
      </c>
      <c r="DT108" s="85">
        <f t="shared" si="1169"/>
        <v>0</v>
      </c>
      <c r="DU108" s="85">
        <f t="shared" si="1169"/>
        <v>0</v>
      </c>
      <c r="DV108" s="85">
        <f t="shared" si="1169"/>
        <v>0</v>
      </c>
      <c r="DW108" s="85">
        <f t="shared" si="1169"/>
        <v>0</v>
      </c>
      <c r="DX108" s="85">
        <f t="shared" si="1169"/>
        <v>0</v>
      </c>
      <c r="DY108" s="85">
        <f t="shared" si="1169"/>
        <v>0</v>
      </c>
      <c r="DZ108" s="85">
        <f t="shared" si="1169"/>
        <v>0</v>
      </c>
      <c r="EA108" s="85">
        <f t="shared" si="1169"/>
        <v>0</v>
      </c>
      <c r="EB108" s="85">
        <f t="shared" si="1169"/>
        <v>0</v>
      </c>
      <c r="EC108" s="85">
        <f t="shared" si="1169"/>
        <v>0</v>
      </c>
      <c r="ED108" s="85">
        <f t="shared" si="1169"/>
        <v>0</v>
      </c>
      <c r="EE108" s="85">
        <f t="shared" ref="EE108:EG108" si="1170">EE107*($F$16/12)</f>
        <v>0</v>
      </c>
      <c r="EF108" s="85">
        <f t="shared" si="1170"/>
        <v>0</v>
      </c>
      <c r="EG108" s="85">
        <f t="shared" si="1170"/>
        <v>0</v>
      </c>
    </row>
    <row r="109" spans="1:137" x14ac:dyDescent="0.35">
      <c r="A109" s="67"/>
      <c r="B109" s="67"/>
      <c r="C109" s="67"/>
      <c r="D109" s="67" t="s">
        <v>69</v>
      </c>
      <c r="E109" s="85">
        <f>$G$16</f>
        <v>0</v>
      </c>
      <c r="F109" s="85">
        <f>$G$16</f>
        <v>0</v>
      </c>
      <c r="G109" s="85">
        <f t="shared" ref="G109:BR109" si="1171">$G$16</f>
        <v>0</v>
      </c>
      <c r="H109" s="85">
        <f t="shared" si="1171"/>
        <v>0</v>
      </c>
      <c r="I109" s="85">
        <f t="shared" si="1171"/>
        <v>0</v>
      </c>
      <c r="J109" s="85">
        <f t="shared" si="1171"/>
        <v>0</v>
      </c>
      <c r="K109" s="85">
        <f t="shared" si="1171"/>
        <v>0</v>
      </c>
      <c r="L109" s="85">
        <f t="shared" si="1171"/>
        <v>0</v>
      </c>
      <c r="M109" s="85">
        <f t="shared" si="1171"/>
        <v>0</v>
      </c>
      <c r="N109" s="85">
        <f t="shared" si="1171"/>
        <v>0</v>
      </c>
      <c r="O109" s="85">
        <f t="shared" si="1171"/>
        <v>0</v>
      </c>
      <c r="P109" s="85">
        <f t="shared" si="1171"/>
        <v>0</v>
      </c>
      <c r="Q109" s="85">
        <f t="shared" si="1171"/>
        <v>0</v>
      </c>
      <c r="R109" s="85">
        <f t="shared" si="1171"/>
        <v>0</v>
      </c>
      <c r="S109" s="85">
        <f t="shared" si="1171"/>
        <v>0</v>
      </c>
      <c r="T109" s="85">
        <f t="shared" si="1171"/>
        <v>0</v>
      </c>
      <c r="U109" s="85">
        <f t="shared" si="1171"/>
        <v>0</v>
      </c>
      <c r="V109" s="85">
        <f t="shared" si="1171"/>
        <v>0</v>
      </c>
      <c r="W109" s="85">
        <f t="shared" si="1171"/>
        <v>0</v>
      </c>
      <c r="X109" s="85">
        <f t="shared" si="1171"/>
        <v>0</v>
      </c>
      <c r="Y109" s="85">
        <f t="shared" si="1171"/>
        <v>0</v>
      </c>
      <c r="Z109" s="85">
        <f t="shared" si="1171"/>
        <v>0</v>
      </c>
      <c r="AA109" s="85">
        <f t="shared" si="1171"/>
        <v>0</v>
      </c>
      <c r="AB109" s="85">
        <f t="shared" si="1171"/>
        <v>0</v>
      </c>
      <c r="AC109" s="85">
        <f t="shared" si="1171"/>
        <v>0</v>
      </c>
      <c r="AD109" s="85">
        <f t="shared" si="1171"/>
        <v>0</v>
      </c>
      <c r="AE109" s="85">
        <f t="shared" si="1171"/>
        <v>0</v>
      </c>
      <c r="AF109" s="85">
        <f t="shared" si="1171"/>
        <v>0</v>
      </c>
      <c r="AG109" s="85">
        <f t="shared" si="1171"/>
        <v>0</v>
      </c>
      <c r="AH109" s="85">
        <f t="shared" si="1171"/>
        <v>0</v>
      </c>
      <c r="AI109" s="85">
        <f t="shared" si="1171"/>
        <v>0</v>
      </c>
      <c r="AJ109" s="85">
        <f t="shared" si="1171"/>
        <v>0</v>
      </c>
      <c r="AK109" s="85">
        <f t="shared" si="1171"/>
        <v>0</v>
      </c>
      <c r="AL109" s="85">
        <f t="shared" si="1171"/>
        <v>0</v>
      </c>
      <c r="AM109" s="85">
        <f t="shared" si="1171"/>
        <v>0</v>
      </c>
      <c r="AN109" s="85">
        <f t="shared" si="1171"/>
        <v>0</v>
      </c>
      <c r="AO109" s="85">
        <f t="shared" si="1171"/>
        <v>0</v>
      </c>
      <c r="AP109" s="85">
        <f t="shared" si="1171"/>
        <v>0</v>
      </c>
      <c r="AQ109" s="85">
        <f t="shared" si="1171"/>
        <v>0</v>
      </c>
      <c r="AR109" s="85">
        <f t="shared" si="1171"/>
        <v>0</v>
      </c>
      <c r="AS109" s="85">
        <f t="shared" si="1171"/>
        <v>0</v>
      </c>
      <c r="AT109" s="85">
        <f t="shared" si="1171"/>
        <v>0</v>
      </c>
      <c r="AU109" s="85">
        <f t="shared" si="1171"/>
        <v>0</v>
      </c>
      <c r="AV109" s="85">
        <f t="shared" si="1171"/>
        <v>0</v>
      </c>
      <c r="AW109" s="85">
        <f t="shared" si="1171"/>
        <v>0</v>
      </c>
      <c r="AX109" s="85">
        <f t="shared" si="1171"/>
        <v>0</v>
      </c>
      <c r="AY109" s="85">
        <f t="shared" si="1171"/>
        <v>0</v>
      </c>
      <c r="AZ109" s="85">
        <f t="shared" si="1171"/>
        <v>0</v>
      </c>
      <c r="BA109" s="85">
        <f t="shared" si="1171"/>
        <v>0</v>
      </c>
      <c r="BB109" s="85">
        <f t="shared" si="1171"/>
        <v>0</v>
      </c>
      <c r="BC109" s="85">
        <f t="shared" si="1171"/>
        <v>0</v>
      </c>
      <c r="BD109" s="85">
        <f t="shared" si="1171"/>
        <v>0</v>
      </c>
      <c r="BE109" s="85">
        <f t="shared" si="1171"/>
        <v>0</v>
      </c>
      <c r="BF109" s="85">
        <f t="shared" si="1171"/>
        <v>0</v>
      </c>
      <c r="BG109" s="85">
        <f t="shared" si="1171"/>
        <v>0</v>
      </c>
      <c r="BH109" s="85">
        <f t="shared" si="1171"/>
        <v>0</v>
      </c>
      <c r="BI109" s="85">
        <f t="shared" si="1171"/>
        <v>0</v>
      </c>
      <c r="BJ109" s="85">
        <f t="shared" si="1171"/>
        <v>0</v>
      </c>
      <c r="BK109" s="85">
        <f t="shared" si="1171"/>
        <v>0</v>
      </c>
      <c r="BL109" s="85">
        <f t="shared" si="1171"/>
        <v>0</v>
      </c>
      <c r="BM109" s="85">
        <f t="shared" si="1171"/>
        <v>0</v>
      </c>
      <c r="BN109" s="85">
        <f t="shared" si="1171"/>
        <v>0</v>
      </c>
      <c r="BO109" s="85">
        <f t="shared" si="1171"/>
        <v>0</v>
      </c>
      <c r="BP109" s="85">
        <f t="shared" si="1171"/>
        <v>0</v>
      </c>
      <c r="BQ109" s="85">
        <f t="shared" si="1171"/>
        <v>0</v>
      </c>
      <c r="BR109" s="85">
        <f t="shared" si="1171"/>
        <v>0</v>
      </c>
      <c r="BS109" s="85">
        <f t="shared" ref="BS109:ED109" si="1172">$G$16</f>
        <v>0</v>
      </c>
      <c r="BT109" s="85">
        <f t="shared" si="1172"/>
        <v>0</v>
      </c>
      <c r="BU109" s="85">
        <f t="shared" si="1172"/>
        <v>0</v>
      </c>
      <c r="BV109" s="85">
        <f t="shared" si="1172"/>
        <v>0</v>
      </c>
      <c r="BW109" s="85">
        <f t="shared" si="1172"/>
        <v>0</v>
      </c>
      <c r="BX109" s="85">
        <f t="shared" si="1172"/>
        <v>0</v>
      </c>
      <c r="BY109" s="85">
        <f t="shared" si="1172"/>
        <v>0</v>
      </c>
      <c r="BZ109" s="85">
        <f t="shared" si="1172"/>
        <v>0</v>
      </c>
      <c r="CA109" s="85">
        <f t="shared" si="1172"/>
        <v>0</v>
      </c>
      <c r="CB109" s="85">
        <f t="shared" si="1172"/>
        <v>0</v>
      </c>
      <c r="CC109" s="85">
        <f t="shared" si="1172"/>
        <v>0</v>
      </c>
      <c r="CD109" s="85">
        <f t="shared" si="1172"/>
        <v>0</v>
      </c>
      <c r="CE109" s="85">
        <f t="shared" si="1172"/>
        <v>0</v>
      </c>
      <c r="CF109" s="85">
        <f t="shared" si="1172"/>
        <v>0</v>
      </c>
      <c r="CG109" s="85">
        <f t="shared" si="1172"/>
        <v>0</v>
      </c>
      <c r="CH109" s="85">
        <f t="shared" si="1172"/>
        <v>0</v>
      </c>
      <c r="CI109" s="85">
        <f t="shared" si="1172"/>
        <v>0</v>
      </c>
      <c r="CJ109" s="85">
        <f t="shared" si="1172"/>
        <v>0</v>
      </c>
      <c r="CK109" s="85">
        <f t="shared" si="1172"/>
        <v>0</v>
      </c>
      <c r="CL109" s="85">
        <f t="shared" si="1172"/>
        <v>0</v>
      </c>
      <c r="CM109" s="85">
        <f t="shared" si="1172"/>
        <v>0</v>
      </c>
      <c r="CN109" s="85">
        <f t="shared" si="1172"/>
        <v>0</v>
      </c>
      <c r="CO109" s="85">
        <f t="shared" si="1172"/>
        <v>0</v>
      </c>
      <c r="CP109" s="85">
        <f t="shared" si="1172"/>
        <v>0</v>
      </c>
      <c r="CQ109" s="85">
        <f t="shared" si="1172"/>
        <v>0</v>
      </c>
      <c r="CR109" s="85">
        <f t="shared" si="1172"/>
        <v>0</v>
      </c>
      <c r="CS109" s="85">
        <f t="shared" si="1172"/>
        <v>0</v>
      </c>
      <c r="CT109" s="85">
        <f t="shared" si="1172"/>
        <v>0</v>
      </c>
      <c r="CU109" s="85">
        <f t="shared" si="1172"/>
        <v>0</v>
      </c>
      <c r="CV109" s="85">
        <f t="shared" si="1172"/>
        <v>0</v>
      </c>
      <c r="CW109" s="85">
        <f t="shared" si="1172"/>
        <v>0</v>
      </c>
      <c r="CX109" s="85">
        <f t="shared" si="1172"/>
        <v>0</v>
      </c>
      <c r="CY109" s="85">
        <f t="shared" si="1172"/>
        <v>0</v>
      </c>
      <c r="CZ109" s="85">
        <f t="shared" si="1172"/>
        <v>0</v>
      </c>
      <c r="DA109" s="85">
        <f t="shared" si="1172"/>
        <v>0</v>
      </c>
      <c r="DB109" s="85">
        <f t="shared" si="1172"/>
        <v>0</v>
      </c>
      <c r="DC109" s="85">
        <f t="shared" si="1172"/>
        <v>0</v>
      </c>
      <c r="DD109" s="85">
        <f t="shared" si="1172"/>
        <v>0</v>
      </c>
      <c r="DE109" s="85">
        <f t="shared" si="1172"/>
        <v>0</v>
      </c>
      <c r="DF109" s="85">
        <f t="shared" si="1172"/>
        <v>0</v>
      </c>
      <c r="DG109" s="85">
        <f t="shared" si="1172"/>
        <v>0</v>
      </c>
      <c r="DH109" s="85">
        <f t="shared" si="1172"/>
        <v>0</v>
      </c>
      <c r="DI109" s="85">
        <f t="shared" si="1172"/>
        <v>0</v>
      </c>
      <c r="DJ109" s="85">
        <f t="shared" si="1172"/>
        <v>0</v>
      </c>
      <c r="DK109" s="85">
        <f t="shared" si="1172"/>
        <v>0</v>
      </c>
      <c r="DL109" s="85">
        <f t="shared" si="1172"/>
        <v>0</v>
      </c>
      <c r="DM109" s="85">
        <f t="shared" si="1172"/>
        <v>0</v>
      </c>
      <c r="DN109" s="85">
        <f t="shared" si="1172"/>
        <v>0</v>
      </c>
      <c r="DO109" s="85">
        <f t="shared" si="1172"/>
        <v>0</v>
      </c>
      <c r="DP109" s="85">
        <f t="shared" si="1172"/>
        <v>0</v>
      </c>
      <c r="DQ109" s="85">
        <f t="shared" si="1172"/>
        <v>0</v>
      </c>
      <c r="DR109" s="85">
        <f t="shared" si="1172"/>
        <v>0</v>
      </c>
      <c r="DS109" s="85">
        <f t="shared" si="1172"/>
        <v>0</v>
      </c>
      <c r="DT109" s="85">
        <f t="shared" si="1172"/>
        <v>0</v>
      </c>
      <c r="DU109" s="85">
        <f t="shared" si="1172"/>
        <v>0</v>
      </c>
      <c r="DV109" s="85">
        <f t="shared" si="1172"/>
        <v>0</v>
      </c>
      <c r="DW109" s="85">
        <f t="shared" si="1172"/>
        <v>0</v>
      </c>
      <c r="DX109" s="85">
        <f t="shared" si="1172"/>
        <v>0</v>
      </c>
      <c r="DY109" s="85">
        <f t="shared" si="1172"/>
        <v>0</v>
      </c>
      <c r="DZ109" s="85">
        <f t="shared" si="1172"/>
        <v>0</v>
      </c>
      <c r="EA109" s="85">
        <f t="shared" si="1172"/>
        <v>0</v>
      </c>
      <c r="EB109" s="85">
        <f t="shared" si="1172"/>
        <v>0</v>
      </c>
      <c r="EC109" s="85">
        <f t="shared" si="1172"/>
        <v>0</v>
      </c>
      <c r="ED109" s="85">
        <f t="shared" si="1172"/>
        <v>0</v>
      </c>
      <c r="EE109" s="85">
        <f t="shared" ref="EE109:EG109" si="1173">$G$16</f>
        <v>0</v>
      </c>
      <c r="EF109" s="85">
        <f t="shared" si="1173"/>
        <v>0</v>
      </c>
      <c r="EG109" s="85">
        <f t="shared" si="1173"/>
        <v>0</v>
      </c>
    </row>
    <row r="110" spans="1:137" x14ac:dyDescent="0.35">
      <c r="A110" s="67"/>
      <c r="B110" s="67"/>
      <c r="C110" s="67"/>
      <c r="D110" s="67" t="s">
        <v>68</v>
      </c>
      <c r="E110" s="85">
        <f>E107+E108-E109</f>
        <v>0</v>
      </c>
      <c r="F110" s="85">
        <f>F107+F108-F109</f>
        <v>0</v>
      </c>
      <c r="G110" s="85">
        <f t="shared" ref="G110:BR110" si="1174">G107+G108-G109</f>
        <v>0</v>
      </c>
      <c r="H110" s="85">
        <f t="shared" si="1174"/>
        <v>0</v>
      </c>
      <c r="I110" s="85">
        <f t="shared" si="1174"/>
        <v>0</v>
      </c>
      <c r="J110" s="85">
        <f t="shared" si="1174"/>
        <v>0</v>
      </c>
      <c r="K110" s="85">
        <f t="shared" si="1174"/>
        <v>0</v>
      </c>
      <c r="L110" s="85">
        <f t="shared" si="1174"/>
        <v>0</v>
      </c>
      <c r="M110" s="85">
        <f t="shared" si="1174"/>
        <v>0</v>
      </c>
      <c r="N110" s="85">
        <f t="shared" si="1174"/>
        <v>0</v>
      </c>
      <c r="O110" s="85">
        <f t="shared" si="1174"/>
        <v>0</v>
      </c>
      <c r="P110" s="85">
        <f t="shared" si="1174"/>
        <v>0</v>
      </c>
      <c r="Q110" s="85">
        <f t="shared" si="1174"/>
        <v>0</v>
      </c>
      <c r="R110" s="85">
        <f t="shared" si="1174"/>
        <v>0</v>
      </c>
      <c r="S110" s="85">
        <f t="shared" si="1174"/>
        <v>0</v>
      </c>
      <c r="T110" s="85">
        <f t="shared" si="1174"/>
        <v>0</v>
      </c>
      <c r="U110" s="85">
        <f t="shared" si="1174"/>
        <v>0</v>
      </c>
      <c r="V110" s="85">
        <f t="shared" si="1174"/>
        <v>0</v>
      </c>
      <c r="W110" s="85">
        <f t="shared" si="1174"/>
        <v>0</v>
      </c>
      <c r="X110" s="85">
        <f t="shared" si="1174"/>
        <v>0</v>
      </c>
      <c r="Y110" s="85">
        <f t="shared" si="1174"/>
        <v>0</v>
      </c>
      <c r="Z110" s="85">
        <f t="shared" si="1174"/>
        <v>0</v>
      </c>
      <c r="AA110" s="85">
        <f t="shared" si="1174"/>
        <v>0</v>
      </c>
      <c r="AB110" s="85">
        <f t="shared" si="1174"/>
        <v>0</v>
      </c>
      <c r="AC110" s="85">
        <f t="shared" si="1174"/>
        <v>0</v>
      </c>
      <c r="AD110" s="85">
        <f t="shared" si="1174"/>
        <v>0</v>
      </c>
      <c r="AE110" s="85">
        <f t="shared" si="1174"/>
        <v>0</v>
      </c>
      <c r="AF110" s="85">
        <f t="shared" si="1174"/>
        <v>0</v>
      </c>
      <c r="AG110" s="85">
        <f t="shared" si="1174"/>
        <v>0</v>
      </c>
      <c r="AH110" s="85">
        <f t="shared" si="1174"/>
        <v>0</v>
      </c>
      <c r="AI110" s="85">
        <f t="shared" si="1174"/>
        <v>0</v>
      </c>
      <c r="AJ110" s="85">
        <f t="shared" si="1174"/>
        <v>0</v>
      </c>
      <c r="AK110" s="85">
        <f t="shared" si="1174"/>
        <v>0</v>
      </c>
      <c r="AL110" s="85">
        <f t="shared" si="1174"/>
        <v>0</v>
      </c>
      <c r="AM110" s="85">
        <f t="shared" si="1174"/>
        <v>0</v>
      </c>
      <c r="AN110" s="85">
        <f t="shared" si="1174"/>
        <v>0</v>
      </c>
      <c r="AO110" s="85">
        <f t="shared" si="1174"/>
        <v>0</v>
      </c>
      <c r="AP110" s="85">
        <f t="shared" si="1174"/>
        <v>0</v>
      </c>
      <c r="AQ110" s="85">
        <f t="shared" si="1174"/>
        <v>0</v>
      </c>
      <c r="AR110" s="85">
        <f t="shared" si="1174"/>
        <v>0</v>
      </c>
      <c r="AS110" s="85">
        <f t="shared" si="1174"/>
        <v>0</v>
      </c>
      <c r="AT110" s="85">
        <f t="shared" si="1174"/>
        <v>0</v>
      </c>
      <c r="AU110" s="85">
        <f t="shared" si="1174"/>
        <v>0</v>
      </c>
      <c r="AV110" s="85">
        <f t="shared" si="1174"/>
        <v>0</v>
      </c>
      <c r="AW110" s="85">
        <f t="shared" si="1174"/>
        <v>0</v>
      </c>
      <c r="AX110" s="85">
        <f t="shared" si="1174"/>
        <v>0</v>
      </c>
      <c r="AY110" s="85">
        <f t="shared" si="1174"/>
        <v>0</v>
      </c>
      <c r="AZ110" s="85">
        <f t="shared" si="1174"/>
        <v>0</v>
      </c>
      <c r="BA110" s="85">
        <f t="shared" si="1174"/>
        <v>0</v>
      </c>
      <c r="BB110" s="85">
        <f t="shared" si="1174"/>
        <v>0</v>
      </c>
      <c r="BC110" s="85">
        <f t="shared" si="1174"/>
        <v>0</v>
      </c>
      <c r="BD110" s="85">
        <f t="shared" si="1174"/>
        <v>0</v>
      </c>
      <c r="BE110" s="85">
        <f t="shared" si="1174"/>
        <v>0</v>
      </c>
      <c r="BF110" s="85">
        <f t="shared" si="1174"/>
        <v>0</v>
      </c>
      <c r="BG110" s="85">
        <f t="shared" si="1174"/>
        <v>0</v>
      </c>
      <c r="BH110" s="85">
        <f t="shared" si="1174"/>
        <v>0</v>
      </c>
      <c r="BI110" s="85">
        <f t="shared" si="1174"/>
        <v>0</v>
      </c>
      <c r="BJ110" s="85">
        <f t="shared" si="1174"/>
        <v>0</v>
      </c>
      <c r="BK110" s="85">
        <f t="shared" si="1174"/>
        <v>0</v>
      </c>
      <c r="BL110" s="85">
        <f t="shared" si="1174"/>
        <v>0</v>
      </c>
      <c r="BM110" s="85">
        <f t="shared" si="1174"/>
        <v>0</v>
      </c>
      <c r="BN110" s="85">
        <f t="shared" si="1174"/>
        <v>0</v>
      </c>
      <c r="BO110" s="85">
        <f t="shared" si="1174"/>
        <v>0</v>
      </c>
      <c r="BP110" s="85">
        <f t="shared" si="1174"/>
        <v>0</v>
      </c>
      <c r="BQ110" s="85">
        <f t="shared" si="1174"/>
        <v>0</v>
      </c>
      <c r="BR110" s="85">
        <f t="shared" si="1174"/>
        <v>0</v>
      </c>
      <c r="BS110" s="85">
        <f t="shared" ref="BS110:ED110" si="1175">BS107+BS108-BS109</f>
        <v>0</v>
      </c>
      <c r="BT110" s="85">
        <f t="shared" si="1175"/>
        <v>0</v>
      </c>
      <c r="BU110" s="85">
        <f t="shared" si="1175"/>
        <v>0</v>
      </c>
      <c r="BV110" s="85">
        <f t="shared" si="1175"/>
        <v>0</v>
      </c>
      <c r="BW110" s="85">
        <f t="shared" si="1175"/>
        <v>0</v>
      </c>
      <c r="BX110" s="85">
        <f t="shared" si="1175"/>
        <v>0</v>
      </c>
      <c r="BY110" s="85">
        <f t="shared" si="1175"/>
        <v>0</v>
      </c>
      <c r="BZ110" s="85">
        <f t="shared" si="1175"/>
        <v>0</v>
      </c>
      <c r="CA110" s="85">
        <f t="shared" si="1175"/>
        <v>0</v>
      </c>
      <c r="CB110" s="85">
        <f t="shared" si="1175"/>
        <v>0</v>
      </c>
      <c r="CC110" s="85">
        <f t="shared" si="1175"/>
        <v>0</v>
      </c>
      <c r="CD110" s="85">
        <f t="shared" si="1175"/>
        <v>0</v>
      </c>
      <c r="CE110" s="85">
        <f t="shared" si="1175"/>
        <v>0</v>
      </c>
      <c r="CF110" s="85">
        <f t="shared" si="1175"/>
        <v>0</v>
      </c>
      <c r="CG110" s="85">
        <f t="shared" si="1175"/>
        <v>0</v>
      </c>
      <c r="CH110" s="85">
        <f t="shared" si="1175"/>
        <v>0</v>
      </c>
      <c r="CI110" s="85">
        <f t="shared" si="1175"/>
        <v>0</v>
      </c>
      <c r="CJ110" s="85">
        <f t="shared" si="1175"/>
        <v>0</v>
      </c>
      <c r="CK110" s="85">
        <f t="shared" si="1175"/>
        <v>0</v>
      </c>
      <c r="CL110" s="85">
        <f t="shared" si="1175"/>
        <v>0</v>
      </c>
      <c r="CM110" s="85">
        <f t="shared" si="1175"/>
        <v>0</v>
      </c>
      <c r="CN110" s="85">
        <f t="shared" si="1175"/>
        <v>0</v>
      </c>
      <c r="CO110" s="85">
        <f t="shared" si="1175"/>
        <v>0</v>
      </c>
      <c r="CP110" s="85">
        <f t="shared" si="1175"/>
        <v>0</v>
      </c>
      <c r="CQ110" s="85">
        <f t="shared" si="1175"/>
        <v>0</v>
      </c>
      <c r="CR110" s="85">
        <f t="shared" si="1175"/>
        <v>0</v>
      </c>
      <c r="CS110" s="85">
        <f t="shared" si="1175"/>
        <v>0</v>
      </c>
      <c r="CT110" s="85">
        <f t="shared" si="1175"/>
        <v>0</v>
      </c>
      <c r="CU110" s="85">
        <f t="shared" si="1175"/>
        <v>0</v>
      </c>
      <c r="CV110" s="85">
        <f t="shared" si="1175"/>
        <v>0</v>
      </c>
      <c r="CW110" s="85">
        <f t="shared" si="1175"/>
        <v>0</v>
      </c>
      <c r="CX110" s="85">
        <f t="shared" si="1175"/>
        <v>0</v>
      </c>
      <c r="CY110" s="85">
        <f t="shared" si="1175"/>
        <v>0</v>
      </c>
      <c r="CZ110" s="85">
        <f t="shared" si="1175"/>
        <v>0</v>
      </c>
      <c r="DA110" s="85">
        <f t="shared" si="1175"/>
        <v>0</v>
      </c>
      <c r="DB110" s="85">
        <f t="shared" si="1175"/>
        <v>0</v>
      </c>
      <c r="DC110" s="85">
        <f t="shared" si="1175"/>
        <v>0</v>
      </c>
      <c r="DD110" s="85">
        <f t="shared" si="1175"/>
        <v>0</v>
      </c>
      <c r="DE110" s="85">
        <f t="shared" si="1175"/>
        <v>0</v>
      </c>
      <c r="DF110" s="85">
        <f t="shared" si="1175"/>
        <v>0</v>
      </c>
      <c r="DG110" s="85">
        <f t="shared" si="1175"/>
        <v>0</v>
      </c>
      <c r="DH110" s="85">
        <f t="shared" si="1175"/>
        <v>0</v>
      </c>
      <c r="DI110" s="85">
        <f t="shared" si="1175"/>
        <v>0</v>
      </c>
      <c r="DJ110" s="85">
        <f t="shared" si="1175"/>
        <v>0</v>
      </c>
      <c r="DK110" s="85">
        <f t="shared" si="1175"/>
        <v>0</v>
      </c>
      <c r="DL110" s="85">
        <f t="shared" si="1175"/>
        <v>0</v>
      </c>
      <c r="DM110" s="85">
        <f t="shared" si="1175"/>
        <v>0</v>
      </c>
      <c r="DN110" s="85">
        <f t="shared" si="1175"/>
        <v>0</v>
      </c>
      <c r="DO110" s="85">
        <f t="shared" si="1175"/>
        <v>0</v>
      </c>
      <c r="DP110" s="85">
        <f t="shared" si="1175"/>
        <v>0</v>
      </c>
      <c r="DQ110" s="85">
        <f t="shared" si="1175"/>
        <v>0</v>
      </c>
      <c r="DR110" s="85">
        <f t="shared" si="1175"/>
        <v>0</v>
      </c>
      <c r="DS110" s="85">
        <f t="shared" si="1175"/>
        <v>0</v>
      </c>
      <c r="DT110" s="85">
        <f t="shared" si="1175"/>
        <v>0</v>
      </c>
      <c r="DU110" s="85">
        <f t="shared" si="1175"/>
        <v>0</v>
      </c>
      <c r="DV110" s="85">
        <f t="shared" si="1175"/>
        <v>0</v>
      </c>
      <c r="DW110" s="85">
        <f t="shared" si="1175"/>
        <v>0</v>
      </c>
      <c r="DX110" s="85">
        <f t="shared" si="1175"/>
        <v>0</v>
      </c>
      <c r="DY110" s="85">
        <f t="shared" si="1175"/>
        <v>0</v>
      </c>
      <c r="DZ110" s="85">
        <f t="shared" si="1175"/>
        <v>0</v>
      </c>
      <c r="EA110" s="85">
        <f t="shared" si="1175"/>
        <v>0</v>
      </c>
      <c r="EB110" s="85">
        <f t="shared" si="1175"/>
        <v>0</v>
      </c>
      <c r="EC110" s="85">
        <f t="shared" si="1175"/>
        <v>0</v>
      </c>
      <c r="ED110" s="85">
        <f t="shared" si="1175"/>
        <v>0</v>
      </c>
      <c r="EE110" s="85">
        <f t="shared" ref="EE110:EG110" si="1176">EE107+EE108-EE109</f>
        <v>0</v>
      </c>
      <c r="EF110" s="85">
        <f t="shared" si="1176"/>
        <v>0</v>
      </c>
      <c r="EG110" s="85">
        <f t="shared" si="1176"/>
        <v>0</v>
      </c>
    </row>
    <row r="111" spans="1:137" x14ac:dyDescent="0.35">
      <c r="A111" s="67"/>
      <c r="B111" s="67"/>
      <c r="C111" s="67"/>
      <c r="D111" s="67"/>
      <c r="E111" s="89" t="str">
        <f>IF(E110&lt;=0,"PAID OFF","")</f>
        <v>PAID OFF</v>
      </c>
      <c r="F111" s="89" t="str">
        <f t="shared" ref="F111" si="1177">IF(F110&lt;=0,"PAID OFF","")</f>
        <v>PAID OFF</v>
      </c>
      <c r="G111" s="89" t="str">
        <f t="shared" ref="G111" si="1178">IF(G110&lt;=0,"PAID OFF","")</f>
        <v>PAID OFF</v>
      </c>
      <c r="H111" s="89" t="str">
        <f t="shared" ref="H111" si="1179">IF(H110&lt;=0,"PAID OFF","")</f>
        <v>PAID OFF</v>
      </c>
      <c r="I111" s="89" t="str">
        <f t="shared" ref="I111" si="1180">IF(I110&lt;=0,"PAID OFF","")</f>
        <v>PAID OFF</v>
      </c>
      <c r="J111" s="89" t="str">
        <f t="shared" ref="J111" si="1181">IF(J110&lt;=0,"PAID OFF","")</f>
        <v>PAID OFF</v>
      </c>
      <c r="K111" s="89" t="str">
        <f t="shared" ref="K111" si="1182">IF(K110&lt;=0,"PAID OFF","")</f>
        <v>PAID OFF</v>
      </c>
      <c r="L111" s="89" t="str">
        <f t="shared" ref="L111" si="1183">IF(L110&lt;=0,"PAID OFF","")</f>
        <v>PAID OFF</v>
      </c>
      <c r="M111" s="89" t="str">
        <f t="shared" ref="M111" si="1184">IF(M110&lt;=0,"PAID OFF","")</f>
        <v>PAID OFF</v>
      </c>
      <c r="N111" s="89" t="str">
        <f t="shared" ref="N111" si="1185">IF(N110&lt;=0,"PAID OFF","")</f>
        <v>PAID OFF</v>
      </c>
      <c r="O111" s="89" t="str">
        <f t="shared" ref="O111" si="1186">IF(O110&lt;=0,"PAID OFF","")</f>
        <v>PAID OFF</v>
      </c>
      <c r="P111" s="89" t="str">
        <f t="shared" ref="P111" si="1187">IF(P110&lt;=0,"PAID OFF","")</f>
        <v>PAID OFF</v>
      </c>
      <c r="Q111" s="89" t="str">
        <f t="shared" ref="Q111" si="1188">IF(Q110&lt;=0,"PAID OFF","")</f>
        <v>PAID OFF</v>
      </c>
      <c r="R111" s="89" t="str">
        <f t="shared" ref="R111" si="1189">IF(R110&lt;=0,"PAID OFF","")</f>
        <v>PAID OFF</v>
      </c>
      <c r="S111" s="89" t="str">
        <f t="shared" ref="S111" si="1190">IF(S110&lt;=0,"PAID OFF","")</f>
        <v>PAID OFF</v>
      </c>
      <c r="T111" s="89" t="str">
        <f t="shared" ref="T111" si="1191">IF(T110&lt;=0,"PAID OFF","")</f>
        <v>PAID OFF</v>
      </c>
      <c r="U111" s="89" t="str">
        <f t="shared" ref="U111" si="1192">IF(U110&lt;=0,"PAID OFF","")</f>
        <v>PAID OFF</v>
      </c>
      <c r="V111" s="89" t="str">
        <f t="shared" ref="V111" si="1193">IF(V110&lt;=0,"PAID OFF","")</f>
        <v>PAID OFF</v>
      </c>
      <c r="W111" s="89" t="str">
        <f t="shared" ref="W111" si="1194">IF(W110&lt;=0,"PAID OFF","")</f>
        <v>PAID OFF</v>
      </c>
      <c r="X111" s="89" t="str">
        <f t="shared" ref="X111" si="1195">IF(X110&lt;=0,"PAID OFF","")</f>
        <v>PAID OFF</v>
      </c>
      <c r="Y111" s="89" t="str">
        <f t="shared" ref="Y111" si="1196">IF(Y110&lt;=0,"PAID OFF","")</f>
        <v>PAID OFF</v>
      </c>
      <c r="Z111" s="89" t="str">
        <f t="shared" ref="Z111" si="1197">IF(Z110&lt;=0,"PAID OFF","")</f>
        <v>PAID OFF</v>
      </c>
      <c r="AA111" s="89" t="str">
        <f t="shared" ref="AA111" si="1198">IF(AA110&lt;=0,"PAID OFF","")</f>
        <v>PAID OFF</v>
      </c>
      <c r="AB111" s="89" t="str">
        <f t="shared" ref="AB111" si="1199">IF(AB110&lt;=0,"PAID OFF","")</f>
        <v>PAID OFF</v>
      </c>
      <c r="AC111" s="89" t="str">
        <f t="shared" ref="AC111" si="1200">IF(AC110&lt;=0,"PAID OFF","")</f>
        <v>PAID OFF</v>
      </c>
      <c r="AD111" s="89" t="str">
        <f t="shared" ref="AD111" si="1201">IF(AD110&lt;=0,"PAID OFF","")</f>
        <v>PAID OFF</v>
      </c>
      <c r="AE111" s="89" t="str">
        <f t="shared" ref="AE111" si="1202">IF(AE110&lt;=0,"PAID OFF","")</f>
        <v>PAID OFF</v>
      </c>
      <c r="AF111" s="89" t="str">
        <f t="shared" ref="AF111" si="1203">IF(AF110&lt;=0,"PAID OFF","")</f>
        <v>PAID OFF</v>
      </c>
      <c r="AG111" s="89" t="str">
        <f t="shared" ref="AG111" si="1204">IF(AG110&lt;=0,"PAID OFF","")</f>
        <v>PAID OFF</v>
      </c>
      <c r="AH111" s="89" t="str">
        <f t="shared" ref="AH111" si="1205">IF(AH110&lt;=0,"PAID OFF","")</f>
        <v>PAID OFF</v>
      </c>
      <c r="AI111" s="89" t="str">
        <f t="shared" ref="AI111" si="1206">IF(AI110&lt;=0,"PAID OFF","")</f>
        <v>PAID OFF</v>
      </c>
      <c r="AJ111" s="89" t="str">
        <f t="shared" ref="AJ111" si="1207">IF(AJ110&lt;=0,"PAID OFF","")</f>
        <v>PAID OFF</v>
      </c>
      <c r="AK111" s="89" t="str">
        <f t="shared" ref="AK111" si="1208">IF(AK110&lt;=0,"PAID OFF","")</f>
        <v>PAID OFF</v>
      </c>
      <c r="AL111" s="89" t="str">
        <f t="shared" ref="AL111" si="1209">IF(AL110&lt;=0,"PAID OFF","")</f>
        <v>PAID OFF</v>
      </c>
      <c r="AM111" s="89" t="str">
        <f t="shared" ref="AM111" si="1210">IF(AM110&lt;=0,"PAID OFF","")</f>
        <v>PAID OFF</v>
      </c>
      <c r="AN111" s="89" t="str">
        <f t="shared" ref="AN111" si="1211">IF(AN110&lt;=0,"PAID OFF","")</f>
        <v>PAID OFF</v>
      </c>
      <c r="AO111" s="89" t="str">
        <f t="shared" ref="AO111" si="1212">IF(AO110&lt;=0,"PAID OFF","")</f>
        <v>PAID OFF</v>
      </c>
      <c r="AP111" s="89" t="str">
        <f t="shared" ref="AP111" si="1213">IF(AP110&lt;=0,"PAID OFF","")</f>
        <v>PAID OFF</v>
      </c>
      <c r="AQ111" s="89" t="str">
        <f t="shared" ref="AQ111" si="1214">IF(AQ110&lt;=0,"PAID OFF","")</f>
        <v>PAID OFF</v>
      </c>
      <c r="AR111" s="89" t="str">
        <f t="shared" ref="AR111" si="1215">IF(AR110&lt;=0,"PAID OFF","")</f>
        <v>PAID OFF</v>
      </c>
      <c r="AS111" s="89" t="str">
        <f t="shared" ref="AS111" si="1216">IF(AS110&lt;=0,"PAID OFF","")</f>
        <v>PAID OFF</v>
      </c>
      <c r="AT111" s="89" t="str">
        <f t="shared" ref="AT111" si="1217">IF(AT110&lt;=0,"PAID OFF","")</f>
        <v>PAID OFF</v>
      </c>
      <c r="AU111" s="89" t="str">
        <f t="shared" ref="AU111" si="1218">IF(AU110&lt;=0,"PAID OFF","")</f>
        <v>PAID OFF</v>
      </c>
      <c r="AV111" s="89" t="str">
        <f t="shared" ref="AV111" si="1219">IF(AV110&lt;=0,"PAID OFF","")</f>
        <v>PAID OFF</v>
      </c>
      <c r="AW111" s="89" t="str">
        <f t="shared" ref="AW111" si="1220">IF(AW110&lt;=0,"PAID OFF","")</f>
        <v>PAID OFF</v>
      </c>
      <c r="AX111" s="89" t="str">
        <f t="shared" ref="AX111" si="1221">IF(AX110&lt;=0,"PAID OFF","")</f>
        <v>PAID OFF</v>
      </c>
      <c r="AY111" s="89" t="str">
        <f t="shared" ref="AY111" si="1222">IF(AY110&lt;=0,"PAID OFF","")</f>
        <v>PAID OFF</v>
      </c>
      <c r="AZ111" s="89" t="str">
        <f t="shared" ref="AZ111" si="1223">IF(AZ110&lt;=0,"PAID OFF","")</f>
        <v>PAID OFF</v>
      </c>
      <c r="BA111" s="89" t="str">
        <f t="shared" ref="BA111" si="1224">IF(BA110&lt;=0,"PAID OFF","")</f>
        <v>PAID OFF</v>
      </c>
      <c r="BB111" s="89" t="str">
        <f t="shared" ref="BB111" si="1225">IF(BB110&lt;=0,"PAID OFF","")</f>
        <v>PAID OFF</v>
      </c>
      <c r="BC111" s="89" t="str">
        <f t="shared" ref="BC111" si="1226">IF(BC110&lt;=0,"PAID OFF","")</f>
        <v>PAID OFF</v>
      </c>
      <c r="BD111" s="89" t="str">
        <f t="shared" ref="BD111" si="1227">IF(BD110&lt;=0,"PAID OFF","")</f>
        <v>PAID OFF</v>
      </c>
      <c r="BE111" s="89" t="str">
        <f t="shared" ref="BE111" si="1228">IF(BE110&lt;=0,"PAID OFF","")</f>
        <v>PAID OFF</v>
      </c>
      <c r="BF111" s="89" t="str">
        <f t="shared" ref="BF111" si="1229">IF(BF110&lt;=0,"PAID OFF","")</f>
        <v>PAID OFF</v>
      </c>
      <c r="BG111" s="89" t="str">
        <f t="shared" ref="BG111" si="1230">IF(BG110&lt;=0,"PAID OFF","")</f>
        <v>PAID OFF</v>
      </c>
      <c r="BH111" s="89" t="str">
        <f t="shared" ref="BH111" si="1231">IF(BH110&lt;=0,"PAID OFF","")</f>
        <v>PAID OFF</v>
      </c>
      <c r="BI111" s="89" t="str">
        <f t="shared" ref="BI111" si="1232">IF(BI110&lt;=0,"PAID OFF","")</f>
        <v>PAID OFF</v>
      </c>
      <c r="BJ111" s="89" t="str">
        <f t="shared" ref="BJ111" si="1233">IF(BJ110&lt;=0,"PAID OFF","")</f>
        <v>PAID OFF</v>
      </c>
      <c r="BK111" s="89" t="str">
        <f t="shared" ref="BK111" si="1234">IF(BK110&lt;=0,"PAID OFF","")</f>
        <v>PAID OFF</v>
      </c>
      <c r="BL111" s="89" t="str">
        <f t="shared" ref="BL111" si="1235">IF(BL110&lt;=0,"PAID OFF","")</f>
        <v>PAID OFF</v>
      </c>
      <c r="BM111" s="89" t="str">
        <f t="shared" ref="BM111" si="1236">IF(BM110&lt;=0,"PAID OFF","")</f>
        <v>PAID OFF</v>
      </c>
      <c r="BN111" s="89" t="str">
        <f t="shared" ref="BN111" si="1237">IF(BN110&lt;=0,"PAID OFF","")</f>
        <v>PAID OFF</v>
      </c>
      <c r="BO111" s="89" t="str">
        <f t="shared" ref="BO111" si="1238">IF(BO110&lt;=0,"PAID OFF","")</f>
        <v>PAID OFF</v>
      </c>
      <c r="BP111" s="89" t="str">
        <f t="shared" ref="BP111" si="1239">IF(BP110&lt;=0,"PAID OFF","")</f>
        <v>PAID OFF</v>
      </c>
      <c r="BQ111" s="89" t="str">
        <f t="shared" ref="BQ111" si="1240">IF(BQ110&lt;=0,"PAID OFF","")</f>
        <v>PAID OFF</v>
      </c>
      <c r="BR111" s="89" t="str">
        <f t="shared" ref="BR111" si="1241">IF(BR110&lt;=0,"PAID OFF","")</f>
        <v>PAID OFF</v>
      </c>
      <c r="BS111" s="89" t="str">
        <f t="shared" ref="BS111" si="1242">IF(BS110&lt;=0,"PAID OFF","")</f>
        <v>PAID OFF</v>
      </c>
      <c r="BT111" s="89" t="str">
        <f t="shared" ref="BT111" si="1243">IF(BT110&lt;=0,"PAID OFF","")</f>
        <v>PAID OFF</v>
      </c>
      <c r="BU111" s="89" t="str">
        <f t="shared" ref="BU111" si="1244">IF(BU110&lt;=0,"PAID OFF","")</f>
        <v>PAID OFF</v>
      </c>
      <c r="BV111" s="89" t="str">
        <f t="shared" ref="BV111" si="1245">IF(BV110&lt;=0,"PAID OFF","")</f>
        <v>PAID OFF</v>
      </c>
      <c r="BW111" s="89" t="str">
        <f t="shared" ref="BW111" si="1246">IF(BW110&lt;=0,"PAID OFF","")</f>
        <v>PAID OFF</v>
      </c>
      <c r="BX111" s="89" t="str">
        <f t="shared" ref="BX111" si="1247">IF(BX110&lt;=0,"PAID OFF","")</f>
        <v>PAID OFF</v>
      </c>
      <c r="BY111" s="89" t="str">
        <f t="shared" ref="BY111" si="1248">IF(BY110&lt;=0,"PAID OFF","")</f>
        <v>PAID OFF</v>
      </c>
      <c r="BZ111" s="89" t="str">
        <f t="shared" ref="BZ111" si="1249">IF(BZ110&lt;=0,"PAID OFF","")</f>
        <v>PAID OFF</v>
      </c>
      <c r="CA111" s="89" t="str">
        <f t="shared" ref="CA111" si="1250">IF(CA110&lt;=0,"PAID OFF","")</f>
        <v>PAID OFF</v>
      </c>
      <c r="CB111" s="89" t="str">
        <f t="shared" ref="CB111" si="1251">IF(CB110&lt;=0,"PAID OFF","")</f>
        <v>PAID OFF</v>
      </c>
      <c r="CC111" s="89" t="str">
        <f t="shared" ref="CC111" si="1252">IF(CC110&lt;=0,"PAID OFF","")</f>
        <v>PAID OFF</v>
      </c>
      <c r="CD111" s="89" t="str">
        <f t="shared" ref="CD111" si="1253">IF(CD110&lt;=0,"PAID OFF","")</f>
        <v>PAID OFF</v>
      </c>
      <c r="CE111" s="89" t="str">
        <f t="shared" ref="CE111" si="1254">IF(CE110&lt;=0,"PAID OFF","")</f>
        <v>PAID OFF</v>
      </c>
      <c r="CF111" s="89" t="str">
        <f t="shared" ref="CF111" si="1255">IF(CF110&lt;=0,"PAID OFF","")</f>
        <v>PAID OFF</v>
      </c>
      <c r="CG111" s="89" t="str">
        <f t="shared" ref="CG111" si="1256">IF(CG110&lt;=0,"PAID OFF","")</f>
        <v>PAID OFF</v>
      </c>
      <c r="CH111" s="89" t="str">
        <f t="shared" ref="CH111" si="1257">IF(CH110&lt;=0,"PAID OFF","")</f>
        <v>PAID OFF</v>
      </c>
      <c r="CI111" s="89" t="str">
        <f t="shared" ref="CI111" si="1258">IF(CI110&lt;=0,"PAID OFF","")</f>
        <v>PAID OFF</v>
      </c>
      <c r="CJ111" s="89" t="str">
        <f t="shared" ref="CJ111" si="1259">IF(CJ110&lt;=0,"PAID OFF","")</f>
        <v>PAID OFF</v>
      </c>
      <c r="CK111" s="89" t="str">
        <f t="shared" ref="CK111" si="1260">IF(CK110&lt;=0,"PAID OFF","")</f>
        <v>PAID OFF</v>
      </c>
      <c r="CL111" s="89" t="str">
        <f t="shared" ref="CL111" si="1261">IF(CL110&lt;=0,"PAID OFF","")</f>
        <v>PAID OFF</v>
      </c>
      <c r="CM111" s="89" t="str">
        <f t="shared" ref="CM111" si="1262">IF(CM110&lt;=0,"PAID OFF","")</f>
        <v>PAID OFF</v>
      </c>
      <c r="CN111" s="89" t="str">
        <f t="shared" ref="CN111" si="1263">IF(CN110&lt;=0,"PAID OFF","")</f>
        <v>PAID OFF</v>
      </c>
      <c r="CO111" s="89" t="str">
        <f t="shared" ref="CO111" si="1264">IF(CO110&lt;=0,"PAID OFF","")</f>
        <v>PAID OFF</v>
      </c>
      <c r="CP111" s="89" t="str">
        <f t="shared" ref="CP111" si="1265">IF(CP110&lt;=0,"PAID OFF","")</f>
        <v>PAID OFF</v>
      </c>
      <c r="CQ111" s="89" t="str">
        <f t="shared" ref="CQ111" si="1266">IF(CQ110&lt;=0,"PAID OFF","")</f>
        <v>PAID OFF</v>
      </c>
      <c r="CR111" s="89" t="str">
        <f t="shared" ref="CR111" si="1267">IF(CR110&lt;=0,"PAID OFF","")</f>
        <v>PAID OFF</v>
      </c>
      <c r="CS111" s="89" t="str">
        <f t="shared" ref="CS111" si="1268">IF(CS110&lt;=0,"PAID OFF","")</f>
        <v>PAID OFF</v>
      </c>
      <c r="CT111" s="89" t="str">
        <f t="shared" ref="CT111" si="1269">IF(CT110&lt;=0,"PAID OFF","")</f>
        <v>PAID OFF</v>
      </c>
      <c r="CU111" s="89" t="str">
        <f t="shared" ref="CU111" si="1270">IF(CU110&lt;=0,"PAID OFF","")</f>
        <v>PAID OFF</v>
      </c>
      <c r="CV111" s="89" t="str">
        <f t="shared" ref="CV111" si="1271">IF(CV110&lt;=0,"PAID OFF","")</f>
        <v>PAID OFF</v>
      </c>
      <c r="CW111" s="89" t="str">
        <f t="shared" ref="CW111" si="1272">IF(CW110&lt;=0,"PAID OFF","")</f>
        <v>PAID OFF</v>
      </c>
      <c r="CX111" s="89" t="str">
        <f t="shared" ref="CX111" si="1273">IF(CX110&lt;=0,"PAID OFF","")</f>
        <v>PAID OFF</v>
      </c>
      <c r="CY111" s="89" t="str">
        <f t="shared" ref="CY111" si="1274">IF(CY110&lt;=0,"PAID OFF","")</f>
        <v>PAID OFF</v>
      </c>
      <c r="CZ111" s="89" t="str">
        <f t="shared" ref="CZ111" si="1275">IF(CZ110&lt;=0,"PAID OFF","")</f>
        <v>PAID OFF</v>
      </c>
      <c r="DA111" s="89" t="str">
        <f t="shared" ref="DA111" si="1276">IF(DA110&lt;=0,"PAID OFF","")</f>
        <v>PAID OFF</v>
      </c>
      <c r="DB111" s="89" t="str">
        <f t="shared" ref="DB111" si="1277">IF(DB110&lt;=0,"PAID OFF","")</f>
        <v>PAID OFF</v>
      </c>
      <c r="DC111" s="89" t="str">
        <f t="shared" ref="DC111" si="1278">IF(DC110&lt;=0,"PAID OFF","")</f>
        <v>PAID OFF</v>
      </c>
      <c r="DD111" s="89" t="str">
        <f t="shared" ref="DD111" si="1279">IF(DD110&lt;=0,"PAID OFF","")</f>
        <v>PAID OFF</v>
      </c>
      <c r="DE111" s="89" t="str">
        <f t="shared" ref="DE111" si="1280">IF(DE110&lt;=0,"PAID OFF","")</f>
        <v>PAID OFF</v>
      </c>
      <c r="DF111" s="89" t="str">
        <f t="shared" ref="DF111" si="1281">IF(DF110&lt;=0,"PAID OFF","")</f>
        <v>PAID OFF</v>
      </c>
      <c r="DG111" s="89" t="str">
        <f t="shared" ref="DG111" si="1282">IF(DG110&lt;=0,"PAID OFF","")</f>
        <v>PAID OFF</v>
      </c>
      <c r="DH111" s="89" t="str">
        <f t="shared" ref="DH111" si="1283">IF(DH110&lt;=0,"PAID OFF","")</f>
        <v>PAID OFF</v>
      </c>
      <c r="DI111" s="89" t="str">
        <f t="shared" ref="DI111" si="1284">IF(DI110&lt;=0,"PAID OFF","")</f>
        <v>PAID OFF</v>
      </c>
      <c r="DJ111" s="89" t="str">
        <f t="shared" ref="DJ111" si="1285">IF(DJ110&lt;=0,"PAID OFF","")</f>
        <v>PAID OFF</v>
      </c>
      <c r="DK111" s="89" t="str">
        <f t="shared" ref="DK111" si="1286">IF(DK110&lt;=0,"PAID OFF","")</f>
        <v>PAID OFF</v>
      </c>
      <c r="DL111" s="89" t="str">
        <f t="shared" ref="DL111" si="1287">IF(DL110&lt;=0,"PAID OFF","")</f>
        <v>PAID OFF</v>
      </c>
      <c r="DM111" s="89" t="str">
        <f t="shared" ref="DM111" si="1288">IF(DM110&lt;=0,"PAID OFF","")</f>
        <v>PAID OFF</v>
      </c>
      <c r="DN111" s="89" t="str">
        <f t="shared" ref="DN111" si="1289">IF(DN110&lt;=0,"PAID OFF","")</f>
        <v>PAID OFF</v>
      </c>
      <c r="DO111" s="89" t="str">
        <f t="shared" ref="DO111" si="1290">IF(DO110&lt;=0,"PAID OFF","")</f>
        <v>PAID OFF</v>
      </c>
      <c r="DP111" s="89" t="str">
        <f t="shared" ref="DP111" si="1291">IF(DP110&lt;=0,"PAID OFF","")</f>
        <v>PAID OFF</v>
      </c>
      <c r="DQ111" s="89" t="str">
        <f t="shared" ref="DQ111" si="1292">IF(DQ110&lt;=0,"PAID OFF","")</f>
        <v>PAID OFF</v>
      </c>
      <c r="DR111" s="89" t="str">
        <f t="shared" ref="DR111" si="1293">IF(DR110&lt;=0,"PAID OFF","")</f>
        <v>PAID OFF</v>
      </c>
      <c r="DS111" s="89" t="str">
        <f t="shared" ref="DS111" si="1294">IF(DS110&lt;=0,"PAID OFF","")</f>
        <v>PAID OFF</v>
      </c>
      <c r="DT111" s="89" t="str">
        <f t="shared" ref="DT111" si="1295">IF(DT110&lt;=0,"PAID OFF","")</f>
        <v>PAID OFF</v>
      </c>
      <c r="DU111" s="89" t="str">
        <f t="shared" ref="DU111" si="1296">IF(DU110&lt;=0,"PAID OFF","")</f>
        <v>PAID OFF</v>
      </c>
      <c r="DV111" s="89" t="str">
        <f t="shared" ref="DV111" si="1297">IF(DV110&lt;=0,"PAID OFF","")</f>
        <v>PAID OFF</v>
      </c>
      <c r="DW111" s="89" t="str">
        <f t="shared" ref="DW111" si="1298">IF(DW110&lt;=0,"PAID OFF","")</f>
        <v>PAID OFF</v>
      </c>
      <c r="DX111" s="89" t="str">
        <f t="shared" ref="DX111" si="1299">IF(DX110&lt;=0,"PAID OFF","")</f>
        <v>PAID OFF</v>
      </c>
      <c r="DY111" s="89" t="str">
        <f t="shared" ref="DY111" si="1300">IF(DY110&lt;=0,"PAID OFF","")</f>
        <v>PAID OFF</v>
      </c>
      <c r="DZ111" s="89" t="str">
        <f t="shared" ref="DZ111" si="1301">IF(DZ110&lt;=0,"PAID OFF","")</f>
        <v>PAID OFF</v>
      </c>
      <c r="EA111" s="89" t="str">
        <f t="shared" ref="EA111" si="1302">IF(EA110&lt;=0,"PAID OFF","")</f>
        <v>PAID OFF</v>
      </c>
      <c r="EB111" s="89" t="str">
        <f t="shared" ref="EB111" si="1303">IF(EB110&lt;=0,"PAID OFF","")</f>
        <v>PAID OFF</v>
      </c>
      <c r="EC111" s="89" t="str">
        <f t="shared" ref="EC111" si="1304">IF(EC110&lt;=0,"PAID OFF","")</f>
        <v>PAID OFF</v>
      </c>
      <c r="ED111" s="89" t="str">
        <f t="shared" ref="ED111" si="1305">IF(ED110&lt;=0,"PAID OFF","")</f>
        <v>PAID OFF</v>
      </c>
      <c r="EE111" s="89" t="str">
        <f t="shared" ref="EE111" si="1306">IF(EE110&lt;=0,"PAID OFF","")</f>
        <v>PAID OFF</v>
      </c>
      <c r="EF111" s="89" t="str">
        <f t="shared" ref="EF111" si="1307">IF(EF110&lt;=0,"PAID OFF","")</f>
        <v>PAID OFF</v>
      </c>
      <c r="EG111" s="89" t="str">
        <f t="shared" ref="EG111" si="1308">IF(EG110&lt;=0,"PAID OFF","")</f>
        <v>PAID OFF</v>
      </c>
    </row>
    <row r="112" spans="1:137" x14ac:dyDescent="0.35">
      <c r="A112" s="67"/>
      <c r="B112" s="67"/>
      <c r="C112" s="67"/>
      <c r="D112" s="67" t="s">
        <v>34</v>
      </c>
      <c r="E112" s="85"/>
      <c r="F112" s="68">
        <f>IF(F111="PAID OFF",1,1)</f>
        <v>1</v>
      </c>
      <c r="G112" s="68" t="str">
        <f>IF(G111="PAID OFF","",F112+1)</f>
        <v/>
      </c>
      <c r="H112" s="68" t="str">
        <f t="shared" ref="H112" si="1309">IF(H111="PAID OFF","",G112+1)</f>
        <v/>
      </c>
      <c r="I112" s="68" t="str">
        <f t="shared" ref="I112" si="1310">IF(I111="PAID OFF","",H112+1)</f>
        <v/>
      </c>
      <c r="J112" s="68" t="str">
        <f t="shared" ref="J112" si="1311">IF(J111="PAID OFF","",I112+1)</f>
        <v/>
      </c>
      <c r="K112" s="68" t="str">
        <f t="shared" ref="K112" si="1312">IF(K111="PAID OFF","",J112+1)</f>
        <v/>
      </c>
      <c r="L112" s="68" t="str">
        <f t="shared" ref="L112" si="1313">IF(L111="PAID OFF","",K112+1)</f>
        <v/>
      </c>
      <c r="M112" s="68" t="str">
        <f t="shared" ref="M112" si="1314">IF(M111="PAID OFF","",L112+1)</f>
        <v/>
      </c>
      <c r="N112" s="68" t="str">
        <f t="shared" ref="N112" si="1315">IF(N111="PAID OFF","",M112+1)</f>
        <v/>
      </c>
      <c r="O112" s="68" t="str">
        <f t="shared" ref="O112" si="1316">IF(O111="PAID OFF","",N112+1)</f>
        <v/>
      </c>
      <c r="P112" s="68" t="str">
        <f t="shared" ref="P112" si="1317">IF(P111="PAID OFF","",O112+1)</f>
        <v/>
      </c>
      <c r="Q112" s="68" t="str">
        <f t="shared" ref="Q112" si="1318">IF(Q111="PAID OFF","",P112+1)</f>
        <v/>
      </c>
      <c r="R112" s="68" t="str">
        <f t="shared" ref="R112" si="1319">IF(R111="PAID OFF","",Q112+1)</f>
        <v/>
      </c>
      <c r="S112" s="68" t="str">
        <f t="shared" ref="S112" si="1320">IF(S111="PAID OFF","",R112+1)</f>
        <v/>
      </c>
      <c r="T112" s="68" t="str">
        <f t="shared" ref="T112" si="1321">IF(T111="PAID OFF","",S112+1)</f>
        <v/>
      </c>
      <c r="U112" s="68" t="str">
        <f t="shared" ref="U112" si="1322">IF(U111="PAID OFF","",T112+1)</f>
        <v/>
      </c>
      <c r="V112" s="68" t="str">
        <f t="shared" ref="V112" si="1323">IF(V111="PAID OFF","",U112+1)</f>
        <v/>
      </c>
      <c r="W112" s="68" t="str">
        <f t="shared" ref="W112" si="1324">IF(W111="PAID OFF","",V112+1)</f>
        <v/>
      </c>
      <c r="X112" s="68" t="str">
        <f t="shared" ref="X112" si="1325">IF(X111="PAID OFF","",W112+1)</f>
        <v/>
      </c>
      <c r="Y112" s="68" t="str">
        <f t="shared" ref="Y112" si="1326">IF(Y111="PAID OFF","",X112+1)</f>
        <v/>
      </c>
      <c r="Z112" s="68" t="str">
        <f t="shared" ref="Z112" si="1327">IF(Z111="PAID OFF","",Y112+1)</f>
        <v/>
      </c>
      <c r="AA112" s="68" t="str">
        <f t="shared" ref="AA112" si="1328">IF(AA111="PAID OFF","",Z112+1)</f>
        <v/>
      </c>
      <c r="AB112" s="68" t="str">
        <f t="shared" ref="AB112" si="1329">IF(AB111="PAID OFF","",AA112+1)</f>
        <v/>
      </c>
      <c r="AC112" s="68" t="str">
        <f t="shared" ref="AC112" si="1330">IF(AC111="PAID OFF","",AB112+1)</f>
        <v/>
      </c>
      <c r="AD112" s="68" t="str">
        <f t="shared" ref="AD112" si="1331">IF(AD111="PAID OFF","",AC112+1)</f>
        <v/>
      </c>
      <c r="AE112" s="68" t="str">
        <f t="shared" ref="AE112" si="1332">IF(AE111="PAID OFF","",AD112+1)</f>
        <v/>
      </c>
      <c r="AF112" s="68" t="str">
        <f t="shared" ref="AF112" si="1333">IF(AF111="PAID OFF","",AE112+1)</f>
        <v/>
      </c>
      <c r="AG112" s="68" t="str">
        <f t="shared" ref="AG112" si="1334">IF(AG111="PAID OFF","",AF112+1)</f>
        <v/>
      </c>
      <c r="AH112" s="68" t="str">
        <f t="shared" ref="AH112" si="1335">IF(AH111="PAID OFF","",AG112+1)</f>
        <v/>
      </c>
      <c r="AI112" s="68" t="str">
        <f t="shared" ref="AI112" si="1336">IF(AI111="PAID OFF","",AH112+1)</f>
        <v/>
      </c>
      <c r="AJ112" s="68" t="str">
        <f t="shared" ref="AJ112" si="1337">IF(AJ111="PAID OFF","",AI112+1)</f>
        <v/>
      </c>
      <c r="AK112" s="68" t="str">
        <f t="shared" ref="AK112" si="1338">IF(AK111="PAID OFF","",AJ112+1)</f>
        <v/>
      </c>
      <c r="AL112" s="68" t="str">
        <f t="shared" ref="AL112" si="1339">IF(AL111="PAID OFF","",AK112+1)</f>
        <v/>
      </c>
      <c r="AM112" s="68" t="str">
        <f t="shared" ref="AM112" si="1340">IF(AM111="PAID OFF","",AL112+1)</f>
        <v/>
      </c>
      <c r="AN112" s="68" t="str">
        <f t="shared" ref="AN112" si="1341">IF(AN111="PAID OFF","",AM112+1)</f>
        <v/>
      </c>
      <c r="AO112" s="68" t="str">
        <f t="shared" ref="AO112" si="1342">IF(AO111="PAID OFF","",AN112+1)</f>
        <v/>
      </c>
      <c r="AP112" s="68" t="str">
        <f t="shared" ref="AP112" si="1343">IF(AP111="PAID OFF","",AO112+1)</f>
        <v/>
      </c>
      <c r="AQ112" s="68" t="str">
        <f t="shared" ref="AQ112" si="1344">IF(AQ111="PAID OFF","",AP112+1)</f>
        <v/>
      </c>
      <c r="AR112" s="68" t="str">
        <f t="shared" ref="AR112" si="1345">IF(AR111="PAID OFF","",AQ112+1)</f>
        <v/>
      </c>
      <c r="AS112" s="68" t="str">
        <f t="shared" ref="AS112" si="1346">IF(AS111="PAID OFF","",AR112+1)</f>
        <v/>
      </c>
      <c r="AT112" s="68" t="str">
        <f t="shared" ref="AT112" si="1347">IF(AT111="PAID OFF","",AS112+1)</f>
        <v/>
      </c>
      <c r="AU112" s="68" t="str">
        <f t="shared" ref="AU112" si="1348">IF(AU111="PAID OFF","",AT112+1)</f>
        <v/>
      </c>
      <c r="AV112" s="68" t="str">
        <f t="shared" ref="AV112" si="1349">IF(AV111="PAID OFF","",AU112+1)</f>
        <v/>
      </c>
      <c r="AW112" s="68" t="str">
        <f t="shared" ref="AW112" si="1350">IF(AW111="PAID OFF","",AV112+1)</f>
        <v/>
      </c>
      <c r="AX112" s="68" t="str">
        <f t="shared" ref="AX112" si="1351">IF(AX111="PAID OFF","",AW112+1)</f>
        <v/>
      </c>
      <c r="AY112" s="68" t="str">
        <f t="shared" ref="AY112" si="1352">IF(AY111="PAID OFF","",AX112+1)</f>
        <v/>
      </c>
      <c r="AZ112" s="68" t="str">
        <f t="shared" ref="AZ112" si="1353">IF(AZ111="PAID OFF","",AY112+1)</f>
        <v/>
      </c>
      <c r="BA112" s="68" t="str">
        <f t="shared" ref="BA112" si="1354">IF(BA111="PAID OFF","",AZ112+1)</f>
        <v/>
      </c>
      <c r="BB112" s="68" t="str">
        <f t="shared" ref="BB112" si="1355">IF(BB111="PAID OFF","",BA112+1)</f>
        <v/>
      </c>
      <c r="BC112" s="68" t="str">
        <f t="shared" ref="BC112" si="1356">IF(BC111="PAID OFF","",BB112+1)</f>
        <v/>
      </c>
      <c r="BD112" s="68" t="str">
        <f t="shared" ref="BD112" si="1357">IF(BD111="PAID OFF","",BC112+1)</f>
        <v/>
      </c>
      <c r="BE112" s="68" t="str">
        <f t="shared" ref="BE112" si="1358">IF(BE111="PAID OFF","",BD112+1)</f>
        <v/>
      </c>
      <c r="BF112" s="68" t="str">
        <f t="shared" ref="BF112" si="1359">IF(BF111="PAID OFF","",BE112+1)</f>
        <v/>
      </c>
      <c r="BG112" s="68" t="str">
        <f t="shared" ref="BG112" si="1360">IF(BG111="PAID OFF","",BF112+1)</f>
        <v/>
      </c>
      <c r="BH112" s="68" t="str">
        <f t="shared" ref="BH112" si="1361">IF(BH111="PAID OFF","",BG112+1)</f>
        <v/>
      </c>
      <c r="BI112" s="68" t="str">
        <f t="shared" ref="BI112" si="1362">IF(BI111="PAID OFF","",BH112+1)</f>
        <v/>
      </c>
      <c r="BJ112" s="68" t="str">
        <f t="shared" ref="BJ112" si="1363">IF(BJ111="PAID OFF","",BI112+1)</f>
        <v/>
      </c>
      <c r="BK112" s="68" t="str">
        <f t="shared" ref="BK112" si="1364">IF(BK111="PAID OFF","",BJ112+1)</f>
        <v/>
      </c>
      <c r="BL112" s="68" t="str">
        <f t="shared" ref="BL112" si="1365">IF(BL111="PAID OFF","",BK112+1)</f>
        <v/>
      </c>
      <c r="BM112" s="68" t="str">
        <f t="shared" ref="BM112" si="1366">IF(BM111="PAID OFF","",BL112+1)</f>
        <v/>
      </c>
      <c r="BN112" s="68" t="str">
        <f t="shared" ref="BN112" si="1367">IF(BN111="PAID OFF","",BM112+1)</f>
        <v/>
      </c>
      <c r="BO112" s="68" t="str">
        <f t="shared" ref="BO112" si="1368">IF(BO111="PAID OFF","",BN112+1)</f>
        <v/>
      </c>
      <c r="BP112" s="68" t="str">
        <f t="shared" ref="BP112" si="1369">IF(BP111="PAID OFF","",BO112+1)</f>
        <v/>
      </c>
      <c r="BQ112" s="68" t="str">
        <f t="shared" ref="BQ112" si="1370">IF(BQ111="PAID OFF","",BP112+1)</f>
        <v/>
      </c>
      <c r="BR112" s="68" t="str">
        <f t="shared" ref="BR112" si="1371">IF(BR111="PAID OFF","",BQ112+1)</f>
        <v/>
      </c>
      <c r="BS112" s="68" t="str">
        <f t="shared" ref="BS112" si="1372">IF(BS111="PAID OFF","",BR112+1)</f>
        <v/>
      </c>
      <c r="BT112" s="68" t="str">
        <f t="shared" ref="BT112" si="1373">IF(BT111="PAID OFF","",BS112+1)</f>
        <v/>
      </c>
      <c r="BU112" s="68" t="str">
        <f t="shared" ref="BU112" si="1374">IF(BU111="PAID OFF","",BT112+1)</f>
        <v/>
      </c>
      <c r="BV112" s="68" t="str">
        <f t="shared" ref="BV112" si="1375">IF(BV111="PAID OFF","",BU112+1)</f>
        <v/>
      </c>
      <c r="BW112" s="68" t="str">
        <f t="shared" ref="BW112" si="1376">IF(BW111="PAID OFF","",BV112+1)</f>
        <v/>
      </c>
      <c r="BX112" s="68" t="str">
        <f t="shared" ref="BX112" si="1377">IF(BX111="PAID OFF","",BW112+1)</f>
        <v/>
      </c>
      <c r="BY112" s="68" t="str">
        <f t="shared" ref="BY112" si="1378">IF(BY111="PAID OFF","",BX112+1)</f>
        <v/>
      </c>
      <c r="BZ112" s="68" t="str">
        <f t="shared" ref="BZ112" si="1379">IF(BZ111="PAID OFF","",BY112+1)</f>
        <v/>
      </c>
      <c r="CA112" s="68" t="str">
        <f t="shared" ref="CA112" si="1380">IF(CA111="PAID OFF","",BZ112+1)</f>
        <v/>
      </c>
      <c r="CB112" s="68" t="str">
        <f t="shared" ref="CB112" si="1381">IF(CB111="PAID OFF","",CA112+1)</f>
        <v/>
      </c>
      <c r="CC112" s="68" t="str">
        <f t="shared" ref="CC112" si="1382">IF(CC111="PAID OFF","",CB112+1)</f>
        <v/>
      </c>
      <c r="CD112" s="68" t="str">
        <f t="shared" ref="CD112" si="1383">IF(CD111="PAID OFF","",CC112+1)</f>
        <v/>
      </c>
      <c r="CE112" s="68" t="str">
        <f t="shared" ref="CE112" si="1384">IF(CE111="PAID OFF","",CD112+1)</f>
        <v/>
      </c>
      <c r="CF112" s="68" t="str">
        <f t="shared" ref="CF112" si="1385">IF(CF111="PAID OFF","",CE112+1)</f>
        <v/>
      </c>
      <c r="CG112" s="68" t="str">
        <f t="shared" ref="CG112" si="1386">IF(CG111="PAID OFF","",CF112+1)</f>
        <v/>
      </c>
      <c r="CH112" s="68" t="str">
        <f t="shared" ref="CH112" si="1387">IF(CH111="PAID OFF","",CG112+1)</f>
        <v/>
      </c>
      <c r="CI112" s="68" t="str">
        <f t="shared" ref="CI112" si="1388">IF(CI111="PAID OFF","",CH112+1)</f>
        <v/>
      </c>
      <c r="CJ112" s="68" t="str">
        <f t="shared" ref="CJ112" si="1389">IF(CJ111="PAID OFF","",CI112+1)</f>
        <v/>
      </c>
      <c r="CK112" s="68" t="str">
        <f t="shared" ref="CK112" si="1390">IF(CK111="PAID OFF","",CJ112+1)</f>
        <v/>
      </c>
      <c r="CL112" s="68" t="str">
        <f t="shared" ref="CL112" si="1391">IF(CL111="PAID OFF","",CK112+1)</f>
        <v/>
      </c>
      <c r="CM112" s="68" t="str">
        <f t="shared" ref="CM112" si="1392">IF(CM111="PAID OFF","",CL112+1)</f>
        <v/>
      </c>
      <c r="CN112" s="68" t="str">
        <f t="shared" ref="CN112" si="1393">IF(CN111="PAID OFF","",CM112+1)</f>
        <v/>
      </c>
      <c r="CO112" s="68" t="str">
        <f t="shared" ref="CO112" si="1394">IF(CO111="PAID OFF","",CN112+1)</f>
        <v/>
      </c>
      <c r="CP112" s="68" t="str">
        <f t="shared" ref="CP112" si="1395">IF(CP111="PAID OFF","",CO112+1)</f>
        <v/>
      </c>
      <c r="CQ112" s="68" t="str">
        <f t="shared" ref="CQ112" si="1396">IF(CQ111="PAID OFF","",CP112+1)</f>
        <v/>
      </c>
      <c r="CR112" s="68" t="str">
        <f t="shared" ref="CR112" si="1397">IF(CR111="PAID OFF","",CQ112+1)</f>
        <v/>
      </c>
      <c r="CS112" s="68" t="str">
        <f t="shared" ref="CS112" si="1398">IF(CS111="PAID OFF","",CR112+1)</f>
        <v/>
      </c>
      <c r="CT112" s="68" t="str">
        <f t="shared" ref="CT112" si="1399">IF(CT111="PAID OFF","",CS112+1)</f>
        <v/>
      </c>
      <c r="CU112" s="68" t="str">
        <f t="shared" ref="CU112" si="1400">IF(CU111="PAID OFF","",CT112+1)</f>
        <v/>
      </c>
      <c r="CV112" s="68" t="str">
        <f t="shared" ref="CV112" si="1401">IF(CV111="PAID OFF","",CU112+1)</f>
        <v/>
      </c>
      <c r="CW112" s="68" t="str">
        <f t="shared" ref="CW112" si="1402">IF(CW111="PAID OFF","",CV112+1)</f>
        <v/>
      </c>
      <c r="CX112" s="68" t="str">
        <f t="shared" ref="CX112" si="1403">IF(CX111="PAID OFF","",CW112+1)</f>
        <v/>
      </c>
      <c r="CY112" s="68" t="str">
        <f t="shared" ref="CY112" si="1404">IF(CY111="PAID OFF","",CX112+1)</f>
        <v/>
      </c>
      <c r="CZ112" s="68" t="str">
        <f t="shared" ref="CZ112" si="1405">IF(CZ111="PAID OFF","",CY112+1)</f>
        <v/>
      </c>
      <c r="DA112" s="68" t="str">
        <f t="shared" ref="DA112" si="1406">IF(DA111="PAID OFF","",CZ112+1)</f>
        <v/>
      </c>
      <c r="DB112" s="68" t="str">
        <f t="shared" ref="DB112" si="1407">IF(DB111="PAID OFF","",DA112+1)</f>
        <v/>
      </c>
      <c r="DC112" s="68" t="str">
        <f t="shared" ref="DC112" si="1408">IF(DC111="PAID OFF","",DB112+1)</f>
        <v/>
      </c>
      <c r="DD112" s="68" t="str">
        <f t="shared" ref="DD112" si="1409">IF(DD111="PAID OFF","",DC112+1)</f>
        <v/>
      </c>
      <c r="DE112" s="68" t="str">
        <f t="shared" ref="DE112" si="1410">IF(DE111="PAID OFF","",DD112+1)</f>
        <v/>
      </c>
      <c r="DF112" s="68" t="str">
        <f t="shared" ref="DF112" si="1411">IF(DF111="PAID OFF","",DE112+1)</f>
        <v/>
      </c>
      <c r="DG112" s="68" t="str">
        <f t="shared" ref="DG112" si="1412">IF(DG111="PAID OFF","",DF112+1)</f>
        <v/>
      </c>
      <c r="DH112" s="68" t="str">
        <f t="shared" ref="DH112" si="1413">IF(DH111="PAID OFF","",DG112+1)</f>
        <v/>
      </c>
      <c r="DI112" s="68" t="str">
        <f t="shared" ref="DI112" si="1414">IF(DI111="PAID OFF","",DH112+1)</f>
        <v/>
      </c>
      <c r="DJ112" s="68" t="str">
        <f t="shared" ref="DJ112" si="1415">IF(DJ111="PAID OFF","",DI112+1)</f>
        <v/>
      </c>
      <c r="DK112" s="68" t="str">
        <f t="shared" ref="DK112" si="1416">IF(DK111="PAID OFF","",DJ112+1)</f>
        <v/>
      </c>
      <c r="DL112" s="68" t="str">
        <f t="shared" ref="DL112" si="1417">IF(DL111="PAID OFF","",DK112+1)</f>
        <v/>
      </c>
      <c r="DM112" s="68" t="str">
        <f t="shared" ref="DM112" si="1418">IF(DM111="PAID OFF","",DL112+1)</f>
        <v/>
      </c>
      <c r="DN112" s="68" t="str">
        <f t="shared" ref="DN112" si="1419">IF(DN111="PAID OFF","",DM112+1)</f>
        <v/>
      </c>
      <c r="DO112" s="68" t="str">
        <f t="shared" ref="DO112" si="1420">IF(DO111="PAID OFF","",DN112+1)</f>
        <v/>
      </c>
      <c r="DP112" s="68" t="str">
        <f t="shared" ref="DP112" si="1421">IF(DP111="PAID OFF","",DO112+1)</f>
        <v/>
      </c>
      <c r="DQ112" s="68" t="str">
        <f t="shared" ref="DQ112" si="1422">IF(DQ111="PAID OFF","",DP112+1)</f>
        <v/>
      </c>
      <c r="DR112" s="68" t="str">
        <f t="shared" ref="DR112" si="1423">IF(DR111="PAID OFF","",DQ112+1)</f>
        <v/>
      </c>
      <c r="DS112" s="68" t="str">
        <f t="shared" ref="DS112" si="1424">IF(DS111="PAID OFF","",DR112+1)</f>
        <v/>
      </c>
      <c r="DT112" s="68" t="str">
        <f t="shared" ref="DT112" si="1425">IF(DT111="PAID OFF","",DS112+1)</f>
        <v/>
      </c>
      <c r="DU112" s="68" t="str">
        <f t="shared" ref="DU112" si="1426">IF(DU111="PAID OFF","",DT112+1)</f>
        <v/>
      </c>
      <c r="DV112" s="68" t="str">
        <f t="shared" ref="DV112" si="1427">IF(DV111="PAID OFF","",DU112+1)</f>
        <v/>
      </c>
      <c r="DW112" s="68" t="str">
        <f t="shared" ref="DW112" si="1428">IF(DW111="PAID OFF","",DV112+1)</f>
        <v/>
      </c>
      <c r="DX112" s="68" t="str">
        <f t="shared" ref="DX112" si="1429">IF(DX111="PAID OFF","",DW112+1)</f>
        <v/>
      </c>
      <c r="DY112" s="68" t="str">
        <f t="shared" ref="DY112" si="1430">IF(DY111="PAID OFF","",DX112+1)</f>
        <v/>
      </c>
      <c r="DZ112" s="68" t="str">
        <f t="shared" ref="DZ112" si="1431">IF(DZ111="PAID OFF","",DY112+1)</f>
        <v/>
      </c>
      <c r="EA112" s="68" t="str">
        <f t="shared" ref="EA112" si="1432">IF(EA111="PAID OFF","",DZ112+1)</f>
        <v/>
      </c>
      <c r="EB112" s="68" t="str">
        <f t="shared" ref="EB112" si="1433">IF(EB111="PAID OFF","",EA112+1)</f>
        <v/>
      </c>
      <c r="EC112" s="68" t="str">
        <f t="shared" ref="EC112" si="1434">IF(EC111="PAID OFF","",EB112+1)</f>
        <v/>
      </c>
      <c r="ED112" s="68" t="str">
        <f t="shared" ref="ED112" si="1435">IF(ED111="PAID OFF","",EC112+1)</f>
        <v/>
      </c>
      <c r="EE112" s="68" t="str">
        <f t="shared" ref="EE112" si="1436">IF(EE111="PAID OFF","",ED112+1)</f>
        <v/>
      </c>
      <c r="EF112" s="68" t="str">
        <f t="shared" ref="EF112" si="1437">IF(EF111="PAID OFF","",EE112+1)</f>
        <v/>
      </c>
      <c r="EG112" s="68" t="str">
        <f t="shared" ref="EG112" si="1438">IF(EG111="PAID OFF","",EF112+1)</f>
        <v/>
      </c>
    </row>
    <row r="113" spans="1:137" x14ac:dyDescent="0.35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  <c r="BS113" s="67"/>
      <c r="BT113" s="67"/>
      <c r="BU113" s="67"/>
      <c r="BV113" s="67"/>
      <c r="BW113" s="67"/>
      <c r="BX113" s="67"/>
      <c r="BY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67"/>
      <c r="CR113" s="67"/>
      <c r="CS113" s="67"/>
      <c r="CT113" s="67"/>
      <c r="CU113" s="67"/>
      <c r="CV113" s="67"/>
      <c r="CW113" s="67"/>
      <c r="CX113" s="67"/>
      <c r="CY113" s="67"/>
      <c r="CZ113" s="67"/>
      <c r="DA113" s="67"/>
      <c r="DB113" s="67"/>
      <c r="DC113" s="67"/>
      <c r="DD113" s="67"/>
      <c r="DE113" s="67"/>
      <c r="DF113" s="67"/>
      <c r="DG113" s="67"/>
      <c r="DH113" s="67"/>
      <c r="DI113" s="67"/>
      <c r="DJ113" s="67"/>
      <c r="DK113" s="67"/>
      <c r="DL113" s="67"/>
      <c r="DM113" s="67"/>
      <c r="DN113" s="67"/>
      <c r="DO113" s="67"/>
      <c r="DP113" s="67"/>
      <c r="DQ113" s="67"/>
      <c r="DR113" s="67"/>
      <c r="DS113" s="67"/>
      <c r="DT113" s="67"/>
      <c r="DU113" s="67"/>
      <c r="DV113" s="67"/>
      <c r="DW113" s="67"/>
      <c r="DX113" s="67"/>
      <c r="DY113" s="67"/>
      <c r="DZ113" s="67"/>
      <c r="EA113" s="67"/>
      <c r="EB113" s="67"/>
      <c r="EC113" s="67"/>
      <c r="ED113" s="67"/>
      <c r="EE113" s="67"/>
      <c r="EF113" s="67"/>
      <c r="EG113" s="67"/>
    </row>
    <row r="114" spans="1:137" x14ac:dyDescent="0.35">
      <c r="A114" s="67"/>
      <c r="B114" s="67"/>
      <c r="C114" s="67"/>
      <c r="D114" s="86">
        <f>A75</f>
        <v>0</v>
      </c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  <c r="BS114" s="67"/>
      <c r="BT114" s="67"/>
      <c r="BU114" s="67"/>
      <c r="BV114" s="67"/>
      <c r="BW114" s="67"/>
      <c r="BX114" s="67"/>
      <c r="BY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67"/>
      <c r="CR114" s="67"/>
      <c r="CS114" s="67"/>
      <c r="CT114" s="67"/>
      <c r="CU114" s="67"/>
      <c r="CV114" s="67"/>
      <c r="CW114" s="67"/>
      <c r="CX114" s="67"/>
      <c r="CY114" s="67"/>
      <c r="CZ114" s="67"/>
      <c r="DA114" s="67"/>
      <c r="DB114" s="67"/>
      <c r="DC114" s="67"/>
      <c r="DD114" s="67"/>
      <c r="DE114" s="67"/>
      <c r="DF114" s="67"/>
      <c r="DG114" s="67"/>
      <c r="DH114" s="67"/>
      <c r="DI114" s="67"/>
      <c r="DJ114" s="67"/>
      <c r="DK114" s="67"/>
      <c r="DL114" s="67"/>
      <c r="DM114" s="67"/>
      <c r="DN114" s="67"/>
      <c r="DO114" s="67"/>
      <c r="DP114" s="67"/>
      <c r="DQ114" s="67"/>
      <c r="DR114" s="67"/>
      <c r="DS114" s="67"/>
      <c r="DT114" s="67"/>
      <c r="DU114" s="67"/>
      <c r="DV114" s="67"/>
      <c r="DW114" s="67"/>
      <c r="DX114" s="67"/>
      <c r="DY114" s="67"/>
      <c r="DZ114" s="67"/>
      <c r="EA114" s="67"/>
      <c r="EB114" s="67"/>
      <c r="EC114" s="67"/>
      <c r="ED114" s="67"/>
      <c r="EE114" s="67"/>
      <c r="EF114" s="67"/>
      <c r="EG114" s="67"/>
    </row>
    <row r="115" spans="1:137" x14ac:dyDescent="0.35">
      <c r="A115" s="67"/>
      <c r="B115" s="67"/>
      <c r="C115" s="67"/>
      <c r="D115" s="67" t="s">
        <v>66</v>
      </c>
      <c r="E115" s="85">
        <f>E17</f>
        <v>0</v>
      </c>
      <c r="F115" s="85">
        <f>E118</f>
        <v>0</v>
      </c>
      <c r="G115" s="85">
        <f t="shared" ref="G115:BR115" si="1439">F118</f>
        <v>0</v>
      </c>
      <c r="H115" s="85">
        <f t="shared" si="1439"/>
        <v>0</v>
      </c>
      <c r="I115" s="85">
        <f t="shared" si="1439"/>
        <v>0</v>
      </c>
      <c r="J115" s="85">
        <f t="shared" si="1439"/>
        <v>0</v>
      </c>
      <c r="K115" s="85">
        <f t="shared" si="1439"/>
        <v>0</v>
      </c>
      <c r="L115" s="85">
        <f t="shared" si="1439"/>
        <v>0</v>
      </c>
      <c r="M115" s="85">
        <f t="shared" si="1439"/>
        <v>0</v>
      </c>
      <c r="N115" s="85">
        <f t="shared" si="1439"/>
        <v>0</v>
      </c>
      <c r="O115" s="85">
        <f t="shared" si="1439"/>
        <v>0</v>
      </c>
      <c r="P115" s="85">
        <f t="shared" si="1439"/>
        <v>0</v>
      </c>
      <c r="Q115" s="85">
        <f t="shared" si="1439"/>
        <v>0</v>
      </c>
      <c r="R115" s="85">
        <f t="shared" si="1439"/>
        <v>0</v>
      </c>
      <c r="S115" s="85">
        <f t="shared" si="1439"/>
        <v>0</v>
      </c>
      <c r="T115" s="85">
        <f t="shared" si="1439"/>
        <v>0</v>
      </c>
      <c r="U115" s="85">
        <f t="shared" si="1439"/>
        <v>0</v>
      </c>
      <c r="V115" s="85">
        <f t="shared" si="1439"/>
        <v>0</v>
      </c>
      <c r="W115" s="85">
        <f t="shared" si="1439"/>
        <v>0</v>
      </c>
      <c r="X115" s="85">
        <f t="shared" si="1439"/>
        <v>0</v>
      </c>
      <c r="Y115" s="85">
        <f t="shared" si="1439"/>
        <v>0</v>
      </c>
      <c r="Z115" s="85">
        <f t="shared" si="1439"/>
        <v>0</v>
      </c>
      <c r="AA115" s="85">
        <f t="shared" si="1439"/>
        <v>0</v>
      </c>
      <c r="AB115" s="85">
        <f t="shared" si="1439"/>
        <v>0</v>
      </c>
      <c r="AC115" s="85">
        <f t="shared" si="1439"/>
        <v>0</v>
      </c>
      <c r="AD115" s="85">
        <f t="shared" si="1439"/>
        <v>0</v>
      </c>
      <c r="AE115" s="85">
        <f t="shared" si="1439"/>
        <v>0</v>
      </c>
      <c r="AF115" s="85">
        <f t="shared" si="1439"/>
        <v>0</v>
      </c>
      <c r="AG115" s="85">
        <f t="shared" si="1439"/>
        <v>0</v>
      </c>
      <c r="AH115" s="85">
        <f t="shared" si="1439"/>
        <v>0</v>
      </c>
      <c r="AI115" s="85">
        <f t="shared" si="1439"/>
        <v>0</v>
      </c>
      <c r="AJ115" s="85">
        <f t="shared" si="1439"/>
        <v>0</v>
      </c>
      <c r="AK115" s="85">
        <f t="shared" si="1439"/>
        <v>0</v>
      </c>
      <c r="AL115" s="85">
        <f t="shared" si="1439"/>
        <v>0</v>
      </c>
      <c r="AM115" s="85">
        <f t="shared" si="1439"/>
        <v>0</v>
      </c>
      <c r="AN115" s="85">
        <f t="shared" si="1439"/>
        <v>0</v>
      </c>
      <c r="AO115" s="85">
        <f t="shared" si="1439"/>
        <v>0</v>
      </c>
      <c r="AP115" s="85">
        <f t="shared" si="1439"/>
        <v>0</v>
      </c>
      <c r="AQ115" s="85">
        <f t="shared" si="1439"/>
        <v>0</v>
      </c>
      <c r="AR115" s="85">
        <f t="shared" si="1439"/>
        <v>0</v>
      </c>
      <c r="AS115" s="85">
        <f t="shared" si="1439"/>
        <v>0</v>
      </c>
      <c r="AT115" s="85">
        <f t="shared" si="1439"/>
        <v>0</v>
      </c>
      <c r="AU115" s="85">
        <f t="shared" si="1439"/>
        <v>0</v>
      </c>
      <c r="AV115" s="85">
        <f t="shared" si="1439"/>
        <v>0</v>
      </c>
      <c r="AW115" s="85">
        <f t="shared" si="1439"/>
        <v>0</v>
      </c>
      <c r="AX115" s="85">
        <f t="shared" si="1439"/>
        <v>0</v>
      </c>
      <c r="AY115" s="85">
        <f t="shared" si="1439"/>
        <v>0</v>
      </c>
      <c r="AZ115" s="85">
        <f t="shared" si="1439"/>
        <v>0</v>
      </c>
      <c r="BA115" s="85">
        <f t="shared" si="1439"/>
        <v>0</v>
      </c>
      <c r="BB115" s="85">
        <f t="shared" si="1439"/>
        <v>0</v>
      </c>
      <c r="BC115" s="85">
        <f t="shared" si="1439"/>
        <v>0</v>
      </c>
      <c r="BD115" s="85">
        <f t="shared" si="1439"/>
        <v>0</v>
      </c>
      <c r="BE115" s="85">
        <f t="shared" si="1439"/>
        <v>0</v>
      </c>
      <c r="BF115" s="85">
        <f t="shared" si="1439"/>
        <v>0</v>
      </c>
      <c r="BG115" s="85">
        <f t="shared" si="1439"/>
        <v>0</v>
      </c>
      <c r="BH115" s="85">
        <f t="shared" si="1439"/>
        <v>0</v>
      </c>
      <c r="BI115" s="85">
        <f t="shared" si="1439"/>
        <v>0</v>
      </c>
      <c r="BJ115" s="85">
        <f t="shared" si="1439"/>
        <v>0</v>
      </c>
      <c r="BK115" s="85">
        <f t="shared" si="1439"/>
        <v>0</v>
      </c>
      <c r="BL115" s="85">
        <f t="shared" si="1439"/>
        <v>0</v>
      </c>
      <c r="BM115" s="85">
        <f t="shared" si="1439"/>
        <v>0</v>
      </c>
      <c r="BN115" s="85">
        <f t="shared" si="1439"/>
        <v>0</v>
      </c>
      <c r="BO115" s="85">
        <f t="shared" si="1439"/>
        <v>0</v>
      </c>
      <c r="BP115" s="85">
        <f t="shared" si="1439"/>
        <v>0</v>
      </c>
      <c r="BQ115" s="85">
        <f t="shared" si="1439"/>
        <v>0</v>
      </c>
      <c r="BR115" s="85">
        <f t="shared" si="1439"/>
        <v>0</v>
      </c>
      <c r="BS115" s="85">
        <f t="shared" ref="BS115:ED115" si="1440">BR118</f>
        <v>0</v>
      </c>
      <c r="BT115" s="85">
        <f t="shared" si="1440"/>
        <v>0</v>
      </c>
      <c r="BU115" s="85">
        <f t="shared" si="1440"/>
        <v>0</v>
      </c>
      <c r="BV115" s="85">
        <f t="shared" si="1440"/>
        <v>0</v>
      </c>
      <c r="BW115" s="85">
        <f t="shared" si="1440"/>
        <v>0</v>
      </c>
      <c r="BX115" s="85">
        <f t="shared" si="1440"/>
        <v>0</v>
      </c>
      <c r="BY115" s="85">
        <f t="shared" si="1440"/>
        <v>0</v>
      </c>
      <c r="BZ115" s="85">
        <f t="shared" si="1440"/>
        <v>0</v>
      </c>
      <c r="CA115" s="85">
        <f t="shared" si="1440"/>
        <v>0</v>
      </c>
      <c r="CB115" s="85">
        <f t="shared" si="1440"/>
        <v>0</v>
      </c>
      <c r="CC115" s="85">
        <f t="shared" si="1440"/>
        <v>0</v>
      </c>
      <c r="CD115" s="85">
        <f t="shared" si="1440"/>
        <v>0</v>
      </c>
      <c r="CE115" s="85">
        <f t="shared" si="1440"/>
        <v>0</v>
      </c>
      <c r="CF115" s="85">
        <f t="shared" si="1440"/>
        <v>0</v>
      </c>
      <c r="CG115" s="85">
        <f t="shared" si="1440"/>
        <v>0</v>
      </c>
      <c r="CH115" s="85">
        <f t="shared" si="1440"/>
        <v>0</v>
      </c>
      <c r="CI115" s="85">
        <f t="shared" si="1440"/>
        <v>0</v>
      </c>
      <c r="CJ115" s="85">
        <f t="shared" si="1440"/>
        <v>0</v>
      </c>
      <c r="CK115" s="85">
        <f t="shared" si="1440"/>
        <v>0</v>
      </c>
      <c r="CL115" s="85">
        <f t="shared" si="1440"/>
        <v>0</v>
      </c>
      <c r="CM115" s="85">
        <f t="shared" si="1440"/>
        <v>0</v>
      </c>
      <c r="CN115" s="85">
        <f t="shared" si="1440"/>
        <v>0</v>
      </c>
      <c r="CO115" s="85">
        <f t="shared" si="1440"/>
        <v>0</v>
      </c>
      <c r="CP115" s="85">
        <f t="shared" si="1440"/>
        <v>0</v>
      </c>
      <c r="CQ115" s="85">
        <f t="shared" si="1440"/>
        <v>0</v>
      </c>
      <c r="CR115" s="85">
        <f t="shared" si="1440"/>
        <v>0</v>
      </c>
      <c r="CS115" s="85">
        <f t="shared" si="1440"/>
        <v>0</v>
      </c>
      <c r="CT115" s="85">
        <f t="shared" si="1440"/>
        <v>0</v>
      </c>
      <c r="CU115" s="85">
        <f t="shared" si="1440"/>
        <v>0</v>
      </c>
      <c r="CV115" s="85">
        <f t="shared" si="1440"/>
        <v>0</v>
      </c>
      <c r="CW115" s="85">
        <f t="shared" si="1440"/>
        <v>0</v>
      </c>
      <c r="CX115" s="85">
        <f t="shared" si="1440"/>
        <v>0</v>
      </c>
      <c r="CY115" s="85">
        <f t="shared" si="1440"/>
        <v>0</v>
      </c>
      <c r="CZ115" s="85">
        <f t="shared" si="1440"/>
        <v>0</v>
      </c>
      <c r="DA115" s="85">
        <f t="shared" si="1440"/>
        <v>0</v>
      </c>
      <c r="DB115" s="85">
        <f t="shared" si="1440"/>
        <v>0</v>
      </c>
      <c r="DC115" s="85">
        <f t="shared" si="1440"/>
        <v>0</v>
      </c>
      <c r="DD115" s="85">
        <f t="shared" si="1440"/>
        <v>0</v>
      </c>
      <c r="DE115" s="85">
        <f t="shared" si="1440"/>
        <v>0</v>
      </c>
      <c r="DF115" s="85">
        <f t="shared" si="1440"/>
        <v>0</v>
      </c>
      <c r="DG115" s="85">
        <f t="shared" si="1440"/>
        <v>0</v>
      </c>
      <c r="DH115" s="85">
        <f t="shared" si="1440"/>
        <v>0</v>
      </c>
      <c r="DI115" s="85">
        <f t="shared" si="1440"/>
        <v>0</v>
      </c>
      <c r="DJ115" s="85">
        <f t="shared" si="1440"/>
        <v>0</v>
      </c>
      <c r="DK115" s="85">
        <f t="shared" si="1440"/>
        <v>0</v>
      </c>
      <c r="DL115" s="85">
        <f t="shared" si="1440"/>
        <v>0</v>
      </c>
      <c r="DM115" s="85">
        <f t="shared" si="1440"/>
        <v>0</v>
      </c>
      <c r="DN115" s="85">
        <f t="shared" si="1440"/>
        <v>0</v>
      </c>
      <c r="DO115" s="85">
        <f t="shared" si="1440"/>
        <v>0</v>
      </c>
      <c r="DP115" s="85">
        <f t="shared" si="1440"/>
        <v>0</v>
      </c>
      <c r="DQ115" s="85">
        <f t="shared" si="1440"/>
        <v>0</v>
      </c>
      <c r="DR115" s="85">
        <f t="shared" si="1440"/>
        <v>0</v>
      </c>
      <c r="DS115" s="85">
        <f t="shared" si="1440"/>
        <v>0</v>
      </c>
      <c r="DT115" s="85">
        <f t="shared" si="1440"/>
        <v>0</v>
      </c>
      <c r="DU115" s="85">
        <f t="shared" si="1440"/>
        <v>0</v>
      </c>
      <c r="DV115" s="85">
        <f t="shared" si="1440"/>
        <v>0</v>
      </c>
      <c r="DW115" s="85">
        <f t="shared" si="1440"/>
        <v>0</v>
      </c>
      <c r="DX115" s="85">
        <f t="shared" si="1440"/>
        <v>0</v>
      </c>
      <c r="DY115" s="85">
        <f t="shared" si="1440"/>
        <v>0</v>
      </c>
      <c r="DZ115" s="85">
        <f t="shared" si="1440"/>
        <v>0</v>
      </c>
      <c r="EA115" s="85">
        <f t="shared" si="1440"/>
        <v>0</v>
      </c>
      <c r="EB115" s="85">
        <f t="shared" si="1440"/>
        <v>0</v>
      </c>
      <c r="EC115" s="85">
        <f t="shared" si="1440"/>
        <v>0</v>
      </c>
      <c r="ED115" s="85">
        <f t="shared" si="1440"/>
        <v>0</v>
      </c>
      <c r="EE115" s="85">
        <f t="shared" ref="EE115:EG115" si="1441">ED118</f>
        <v>0</v>
      </c>
      <c r="EF115" s="85">
        <f t="shared" si="1441"/>
        <v>0</v>
      </c>
      <c r="EG115" s="85">
        <f t="shared" si="1441"/>
        <v>0</v>
      </c>
    </row>
    <row r="116" spans="1:137" x14ac:dyDescent="0.35">
      <c r="A116" s="67"/>
      <c r="B116" s="67"/>
      <c r="C116" s="67"/>
      <c r="D116" s="67" t="s">
        <v>67</v>
      </c>
      <c r="E116" s="85">
        <f>E115*($F$17/12)</f>
        <v>0</v>
      </c>
      <c r="F116" s="85">
        <f>F115*($F$17/12)</f>
        <v>0</v>
      </c>
      <c r="G116" s="85">
        <f t="shared" ref="G116:BR116" si="1442">G115*($F$17/12)</f>
        <v>0</v>
      </c>
      <c r="H116" s="85">
        <f t="shared" si="1442"/>
        <v>0</v>
      </c>
      <c r="I116" s="85">
        <f t="shared" si="1442"/>
        <v>0</v>
      </c>
      <c r="J116" s="85">
        <f t="shared" si="1442"/>
        <v>0</v>
      </c>
      <c r="K116" s="85">
        <f t="shared" si="1442"/>
        <v>0</v>
      </c>
      <c r="L116" s="85">
        <f t="shared" si="1442"/>
        <v>0</v>
      </c>
      <c r="M116" s="85">
        <f t="shared" si="1442"/>
        <v>0</v>
      </c>
      <c r="N116" s="85">
        <f t="shared" si="1442"/>
        <v>0</v>
      </c>
      <c r="O116" s="85">
        <f t="shared" si="1442"/>
        <v>0</v>
      </c>
      <c r="P116" s="85">
        <f t="shared" si="1442"/>
        <v>0</v>
      </c>
      <c r="Q116" s="85">
        <f t="shared" si="1442"/>
        <v>0</v>
      </c>
      <c r="R116" s="85">
        <f t="shared" si="1442"/>
        <v>0</v>
      </c>
      <c r="S116" s="85">
        <f t="shared" si="1442"/>
        <v>0</v>
      </c>
      <c r="T116" s="85">
        <f t="shared" si="1442"/>
        <v>0</v>
      </c>
      <c r="U116" s="85">
        <f t="shared" si="1442"/>
        <v>0</v>
      </c>
      <c r="V116" s="85">
        <f t="shared" si="1442"/>
        <v>0</v>
      </c>
      <c r="W116" s="85">
        <f t="shared" si="1442"/>
        <v>0</v>
      </c>
      <c r="X116" s="85">
        <f t="shared" si="1442"/>
        <v>0</v>
      </c>
      <c r="Y116" s="85">
        <f t="shared" si="1442"/>
        <v>0</v>
      </c>
      <c r="Z116" s="85">
        <f t="shared" si="1442"/>
        <v>0</v>
      </c>
      <c r="AA116" s="85">
        <f t="shared" si="1442"/>
        <v>0</v>
      </c>
      <c r="AB116" s="85">
        <f t="shared" si="1442"/>
        <v>0</v>
      </c>
      <c r="AC116" s="85">
        <f t="shared" si="1442"/>
        <v>0</v>
      </c>
      <c r="AD116" s="85">
        <f t="shared" si="1442"/>
        <v>0</v>
      </c>
      <c r="AE116" s="85">
        <f t="shared" si="1442"/>
        <v>0</v>
      </c>
      <c r="AF116" s="85">
        <f t="shared" si="1442"/>
        <v>0</v>
      </c>
      <c r="AG116" s="85">
        <f t="shared" si="1442"/>
        <v>0</v>
      </c>
      <c r="AH116" s="85">
        <f t="shared" si="1442"/>
        <v>0</v>
      </c>
      <c r="AI116" s="85">
        <f t="shared" si="1442"/>
        <v>0</v>
      </c>
      <c r="AJ116" s="85">
        <f t="shared" si="1442"/>
        <v>0</v>
      </c>
      <c r="AK116" s="85">
        <f t="shared" si="1442"/>
        <v>0</v>
      </c>
      <c r="AL116" s="85">
        <f t="shared" si="1442"/>
        <v>0</v>
      </c>
      <c r="AM116" s="85">
        <f t="shared" si="1442"/>
        <v>0</v>
      </c>
      <c r="AN116" s="85">
        <f t="shared" si="1442"/>
        <v>0</v>
      </c>
      <c r="AO116" s="85">
        <f t="shared" si="1442"/>
        <v>0</v>
      </c>
      <c r="AP116" s="85">
        <f t="shared" si="1442"/>
        <v>0</v>
      </c>
      <c r="AQ116" s="85">
        <f t="shared" si="1442"/>
        <v>0</v>
      </c>
      <c r="AR116" s="85">
        <f t="shared" si="1442"/>
        <v>0</v>
      </c>
      <c r="AS116" s="85">
        <f t="shared" si="1442"/>
        <v>0</v>
      </c>
      <c r="AT116" s="85">
        <f t="shared" si="1442"/>
        <v>0</v>
      </c>
      <c r="AU116" s="85">
        <f t="shared" si="1442"/>
        <v>0</v>
      </c>
      <c r="AV116" s="85">
        <f t="shared" si="1442"/>
        <v>0</v>
      </c>
      <c r="AW116" s="85">
        <f t="shared" si="1442"/>
        <v>0</v>
      </c>
      <c r="AX116" s="85">
        <f t="shared" si="1442"/>
        <v>0</v>
      </c>
      <c r="AY116" s="85">
        <f t="shared" si="1442"/>
        <v>0</v>
      </c>
      <c r="AZ116" s="85">
        <f t="shared" si="1442"/>
        <v>0</v>
      </c>
      <c r="BA116" s="85">
        <f t="shared" si="1442"/>
        <v>0</v>
      </c>
      <c r="BB116" s="85">
        <f t="shared" si="1442"/>
        <v>0</v>
      </c>
      <c r="BC116" s="85">
        <f t="shared" si="1442"/>
        <v>0</v>
      </c>
      <c r="BD116" s="85">
        <f t="shared" si="1442"/>
        <v>0</v>
      </c>
      <c r="BE116" s="85">
        <f t="shared" si="1442"/>
        <v>0</v>
      </c>
      <c r="BF116" s="85">
        <f t="shared" si="1442"/>
        <v>0</v>
      </c>
      <c r="BG116" s="85">
        <f t="shared" si="1442"/>
        <v>0</v>
      </c>
      <c r="BH116" s="85">
        <f t="shared" si="1442"/>
        <v>0</v>
      </c>
      <c r="BI116" s="85">
        <f t="shared" si="1442"/>
        <v>0</v>
      </c>
      <c r="BJ116" s="85">
        <f t="shared" si="1442"/>
        <v>0</v>
      </c>
      <c r="BK116" s="85">
        <f t="shared" si="1442"/>
        <v>0</v>
      </c>
      <c r="BL116" s="85">
        <f t="shared" si="1442"/>
        <v>0</v>
      </c>
      <c r="BM116" s="85">
        <f t="shared" si="1442"/>
        <v>0</v>
      </c>
      <c r="BN116" s="85">
        <f t="shared" si="1442"/>
        <v>0</v>
      </c>
      <c r="BO116" s="85">
        <f t="shared" si="1442"/>
        <v>0</v>
      </c>
      <c r="BP116" s="85">
        <f t="shared" si="1442"/>
        <v>0</v>
      </c>
      <c r="BQ116" s="85">
        <f t="shared" si="1442"/>
        <v>0</v>
      </c>
      <c r="BR116" s="85">
        <f t="shared" si="1442"/>
        <v>0</v>
      </c>
      <c r="BS116" s="85">
        <f t="shared" ref="BS116:ED116" si="1443">BS115*($F$17/12)</f>
        <v>0</v>
      </c>
      <c r="BT116" s="85">
        <f t="shared" si="1443"/>
        <v>0</v>
      </c>
      <c r="BU116" s="85">
        <f t="shared" si="1443"/>
        <v>0</v>
      </c>
      <c r="BV116" s="85">
        <f t="shared" si="1443"/>
        <v>0</v>
      </c>
      <c r="BW116" s="85">
        <f t="shared" si="1443"/>
        <v>0</v>
      </c>
      <c r="BX116" s="85">
        <f t="shared" si="1443"/>
        <v>0</v>
      </c>
      <c r="BY116" s="85">
        <f t="shared" si="1443"/>
        <v>0</v>
      </c>
      <c r="BZ116" s="85">
        <f t="shared" si="1443"/>
        <v>0</v>
      </c>
      <c r="CA116" s="85">
        <f t="shared" si="1443"/>
        <v>0</v>
      </c>
      <c r="CB116" s="85">
        <f t="shared" si="1443"/>
        <v>0</v>
      </c>
      <c r="CC116" s="85">
        <f t="shared" si="1443"/>
        <v>0</v>
      </c>
      <c r="CD116" s="85">
        <f t="shared" si="1443"/>
        <v>0</v>
      </c>
      <c r="CE116" s="85">
        <f t="shared" si="1443"/>
        <v>0</v>
      </c>
      <c r="CF116" s="85">
        <f t="shared" si="1443"/>
        <v>0</v>
      </c>
      <c r="CG116" s="85">
        <f t="shared" si="1443"/>
        <v>0</v>
      </c>
      <c r="CH116" s="85">
        <f t="shared" si="1443"/>
        <v>0</v>
      </c>
      <c r="CI116" s="85">
        <f t="shared" si="1443"/>
        <v>0</v>
      </c>
      <c r="CJ116" s="85">
        <f t="shared" si="1443"/>
        <v>0</v>
      </c>
      <c r="CK116" s="85">
        <f t="shared" si="1443"/>
        <v>0</v>
      </c>
      <c r="CL116" s="85">
        <f t="shared" si="1443"/>
        <v>0</v>
      </c>
      <c r="CM116" s="85">
        <f t="shared" si="1443"/>
        <v>0</v>
      </c>
      <c r="CN116" s="85">
        <f t="shared" si="1443"/>
        <v>0</v>
      </c>
      <c r="CO116" s="85">
        <f t="shared" si="1443"/>
        <v>0</v>
      </c>
      <c r="CP116" s="85">
        <f t="shared" si="1443"/>
        <v>0</v>
      </c>
      <c r="CQ116" s="85">
        <f t="shared" si="1443"/>
        <v>0</v>
      </c>
      <c r="CR116" s="85">
        <f t="shared" si="1443"/>
        <v>0</v>
      </c>
      <c r="CS116" s="85">
        <f t="shared" si="1443"/>
        <v>0</v>
      </c>
      <c r="CT116" s="85">
        <f t="shared" si="1443"/>
        <v>0</v>
      </c>
      <c r="CU116" s="85">
        <f t="shared" si="1443"/>
        <v>0</v>
      </c>
      <c r="CV116" s="85">
        <f t="shared" si="1443"/>
        <v>0</v>
      </c>
      <c r="CW116" s="85">
        <f t="shared" si="1443"/>
        <v>0</v>
      </c>
      <c r="CX116" s="85">
        <f t="shared" si="1443"/>
        <v>0</v>
      </c>
      <c r="CY116" s="85">
        <f t="shared" si="1443"/>
        <v>0</v>
      </c>
      <c r="CZ116" s="85">
        <f t="shared" si="1443"/>
        <v>0</v>
      </c>
      <c r="DA116" s="85">
        <f t="shared" si="1443"/>
        <v>0</v>
      </c>
      <c r="DB116" s="85">
        <f t="shared" si="1443"/>
        <v>0</v>
      </c>
      <c r="DC116" s="85">
        <f t="shared" si="1443"/>
        <v>0</v>
      </c>
      <c r="DD116" s="85">
        <f t="shared" si="1443"/>
        <v>0</v>
      </c>
      <c r="DE116" s="85">
        <f t="shared" si="1443"/>
        <v>0</v>
      </c>
      <c r="DF116" s="85">
        <f t="shared" si="1443"/>
        <v>0</v>
      </c>
      <c r="DG116" s="85">
        <f t="shared" si="1443"/>
        <v>0</v>
      </c>
      <c r="DH116" s="85">
        <f t="shared" si="1443"/>
        <v>0</v>
      </c>
      <c r="DI116" s="85">
        <f t="shared" si="1443"/>
        <v>0</v>
      </c>
      <c r="DJ116" s="85">
        <f t="shared" si="1443"/>
        <v>0</v>
      </c>
      <c r="DK116" s="85">
        <f t="shared" si="1443"/>
        <v>0</v>
      </c>
      <c r="DL116" s="85">
        <f t="shared" si="1443"/>
        <v>0</v>
      </c>
      <c r="DM116" s="85">
        <f t="shared" si="1443"/>
        <v>0</v>
      </c>
      <c r="DN116" s="85">
        <f t="shared" si="1443"/>
        <v>0</v>
      </c>
      <c r="DO116" s="85">
        <f t="shared" si="1443"/>
        <v>0</v>
      </c>
      <c r="DP116" s="85">
        <f t="shared" si="1443"/>
        <v>0</v>
      </c>
      <c r="DQ116" s="85">
        <f t="shared" si="1443"/>
        <v>0</v>
      </c>
      <c r="DR116" s="85">
        <f t="shared" si="1443"/>
        <v>0</v>
      </c>
      <c r="DS116" s="85">
        <f t="shared" si="1443"/>
        <v>0</v>
      </c>
      <c r="DT116" s="85">
        <f t="shared" si="1443"/>
        <v>0</v>
      </c>
      <c r="DU116" s="85">
        <f t="shared" si="1443"/>
        <v>0</v>
      </c>
      <c r="DV116" s="85">
        <f t="shared" si="1443"/>
        <v>0</v>
      </c>
      <c r="DW116" s="85">
        <f t="shared" si="1443"/>
        <v>0</v>
      </c>
      <c r="DX116" s="85">
        <f t="shared" si="1443"/>
        <v>0</v>
      </c>
      <c r="DY116" s="85">
        <f t="shared" si="1443"/>
        <v>0</v>
      </c>
      <c r="DZ116" s="85">
        <f t="shared" si="1443"/>
        <v>0</v>
      </c>
      <c r="EA116" s="85">
        <f t="shared" si="1443"/>
        <v>0</v>
      </c>
      <c r="EB116" s="85">
        <f t="shared" si="1443"/>
        <v>0</v>
      </c>
      <c r="EC116" s="85">
        <f t="shared" si="1443"/>
        <v>0</v>
      </c>
      <c r="ED116" s="85">
        <f t="shared" si="1443"/>
        <v>0</v>
      </c>
      <c r="EE116" s="85">
        <f t="shared" ref="EE116:EG116" si="1444">EE115*($F$17/12)</f>
        <v>0</v>
      </c>
      <c r="EF116" s="85">
        <f t="shared" si="1444"/>
        <v>0</v>
      </c>
      <c r="EG116" s="85">
        <f t="shared" si="1444"/>
        <v>0</v>
      </c>
    </row>
    <row r="117" spans="1:137" x14ac:dyDescent="0.35">
      <c r="A117" s="67"/>
      <c r="B117" s="67"/>
      <c r="C117" s="67"/>
      <c r="D117" s="67" t="s">
        <v>69</v>
      </c>
      <c r="E117" s="85">
        <f>$G$17</f>
        <v>0</v>
      </c>
      <c r="F117" s="85">
        <f>$G$17</f>
        <v>0</v>
      </c>
      <c r="G117" s="85">
        <f t="shared" ref="G117:BR117" si="1445">$G$17</f>
        <v>0</v>
      </c>
      <c r="H117" s="85">
        <f t="shared" si="1445"/>
        <v>0</v>
      </c>
      <c r="I117" s="85">
        <f t="shared" si="1445"/>
        <v>0</v>
      </c>
      <c r="J117" s="85">
        <f t="shared" si="1445"/>
        <v>0</v>
      </c>
      <c r="K117" s="85">
        <f t="shared" si="1445"/>
        <v>0</v>
      </c>
      <c r="L117" s="85">
        <f t="shared" si="1445"/>
        <v>0</v>
      </c>
      <c r="M117" s="85">
        <f t="shared" si="1445"/>
        <v>0</v>
      </c>
      <c r="N117" s="85">
        <f t="shared" si="1445"/>
        <v>0</v>
      </c>
      <c r="O117" s="85">
        <f t="shared" si="1445"/>
        <v>0</v>
      </c>
      <c r="P117" s="85">
        <f t="shared" si="1445"/>
        <v>0</v>
      </c>
      <c r="Q117" s="85">
        <f t="shared" si="1445"/>
        <v>0</v>
      </c>
      <c r="R117" s="85">
        <f t="shared" si="1445"/>
        <v>0</v>
      </c>
      <c r="S117" s="85">
        <f t="shared" si="1445"/>
        <v>0</v>
      </c>
      <c r="T117" s="85">
        <f t="shared" si="1445"/>
        <v>0</v>
      </c>
      <c r="U117" s="85">
        <f t="shared" si="1445"/>
        <v>0</v>
      </c>
      <c r="V117" s="85">
        <f t="shared" si="1445"/>
        <v>0</v>
      </c>
      <c r="W117" s="85">
        <f t="shared" si="1445"/>
        <v>0</v>
      </c>
      <c r="X117" s="85">
        <f t="shared" si="1445"/>
        <v>0</v>
      </c>
      <c r="Y117" s="85">
        <f t="shared" si="1445"/>
        <v>0</v>
      </c>
      <c r="Z117" s="85">
        <f t="shared" si="1445"/>
        <v>0</v>
      </c>
      <c r="AA117" s="85">
        <f t="shared" si="1445"/>
        <v>0</v>
      </c>
      <c r="AB117" s="85">
        <f t="shared" si="1445"/>
        <v>0</v>
      </c>
      <c r="AC117" s="85">
        <f t="shared" si="1445"/>
        <v>0</v>
      </c>
      <c r="AD117" s="85">
        <f t="shared" si="1445"/>
        <v>0</v>
      </c>
      <c r="AE117" s="85">
        <f t="shared" si="1445"/>
        <v>0</v>
      </c>
      <c r="AF117" s="85">
        <f t="shared" si="1445"/>
        <v>0</v>
      </c>
      <c r="AG117" s="85">
        <f t="shared" si="1445"/>
        <v>0</v>
      </c>
      <c r="AH117" s="85">
        <f t="shared" si="1445"/>
        <v>0</v>
      </c>
      <c r="AI117" s="85">
        <f t="shared" si="1445"/>
        <v>0</v>
      </c>
      <c r="AJ117" s="85">
        <f t="shared" si="1445"/>
        <v>0</v>
      </c>
      <c r="AK117" s="85">
        <f t="shared" si="1445"/>
        <v>0</v>
      </c>
      <c r="AL117" s="85">
        <f t="shared" si="1445"/>
        <v>0</v>
      </c>
      <c r="AM117" s="85">
        <f t="shared" si="1445"/>
        <v>0</v>
      </c>
      <c r="AN117" s="85">
        <f t="shared" si="1445"/>
        <v>0</v>
      </c>
      <c r="AO117" s="85">
        <f t="shared" si="1445"/>
        <v>0</v>
      </c>
      <c r="AP117" s="85">
        <f t="shared" si="1445"/>
        <v>0</v>
      </c>
      <c r="AQ117" s="85">
        <f t="shared" si="1445"/>
        <v>0</v>
      </c>
      <c r="AR117" s="85">
        <f t="shared" si="1445"/>
        <v>0</v>
      </c>
      <c r="AS117" s="85">
        <f t="shared" si="1445"/>
        <v>0</v>
      </c>
      <c r="AT117" s="85">
        <f t="shared" si="1445"/>
        <v>0</v>
      </c>
      <c r="AU117" s="85">
        <f t="shared" si="1445"/>
        <v>0</v>
      </c>
      <c r="AV117" s="85">
        <f t="shared" si="1445"/>
        <v>0</v>
      </c>
      <c r="AW117" s="85">
        <f t="shared" si="1445"/>
        <v>0</v>
      </c>
      <c r="AX117" s="85">
        <f t="shared" si="1445"/>
        <v>0</v>
      </c>
      <c r="AY117" s="85">
        <f t="shared" si="1445"/>
        <v>0</v>
      </c>
      <c r="AZ117" s="85">
        <f t="shared" si="1445"/>
        <v>0</v>
      </c>
      <c r="BA117" s="85">
        <f t="shared" si="1445"/>
        <v>0</v>
      </c>
      <c r="BB117" s="85">
        <f t="shared" si="1445"/>
        <v>0</v>
      </c>
      <c r="BC117" s="85">
        <f t="shared" si="1445"/>
        <v>0</v>
      </c>
      <c r="BD117" s="85">
        <f t="shared" si="1445"/>
        <v>0</v>
      </c>
      <c r="BE117" s="85">
        <f t="shared" si="1445"/>
        <v>0</v>
      </c>
      <c r="BF117" s="85">
        <f t="shared" si="1445"/>
        <v>0</v>
      </c>
      <c r="BG117" s="85">
        <f t="shared" si="1445"/>
        <v>0</v>
      </c>
      <c r="BH117" s="85">
        <f t="shared" si="1445"/>
        <v>0</v>
      </c>
      <c r="BI117" s="85">
        <f t="shared" si="1445"/>
        <v>0</v>
      </c>
      <c r="BJ117" s="85">
        <f t="shared" si="1445"/>
        <v>0</v>
      </c>
      <c r="BK117" s="85">
        <f t="shared" si="1445"/>
        <v>0</v>
      </c>
      <c r="BL117" s="85">
        <f t="shared" si="1445"/>
        <v>0</v>
      </c>
      <c r="BM117" s="85">
        <f t="shared" si="1445"/>
        <v>0</v>
      </c>
      <c r="BN117" s="85">
        <f t="shared" si="1445"/>
        <v>0</v>
      </c>
      <c r="BO117" s="85">
        <f t="shared" si="1445"/>
        <v>0</v>
      </c>
      <c r="BP117" s="85">
        <f t="shared" si="1445"/>
        <v>0</v>
      </c>
      <c r="BQ117" s="85">
        <f t="shared" si="1445"/>
        <v>0</v>
      </c>
      <c r="BR117" s="85">
        <f t="shared" si="1445"/>
        <v>0</v>
      </c>
      <c r="BS117" s="85">
        <f t="shared" ref="BS117:ED117" si="1446">$G$17</f>
        <v>0</v>
      </c>
      <c r="BT117" s="85">
        <f t="shared" si="1446"/>
        <v>0</v>
      </c>
      <c r="BU117" s="85">
        <f t="shared" si="1446"/>
        <v>0</v>
      </c>
      <c r="BV117" s="85">
        <f t="shared" si="1446"/>
        <v>0</v>
      </c>
      <c r="BW117" s="85">
        <f t="shared" si="1446"/>
        <v>0</v>
      </c>
      <c r="BX117" s="85">
        <f t="shared" si="1446"/>
        <v>0</v>
      </c>
      <c r="BY117" s="85">
        <f t="shared" si="1446"/>
        <v>0</v>
      </c>
      <c r="BZ117" s="85">
        <f t="shared" si="1446"/>
        <v>0</v>
      </c>
      <c r="CA117" s="85">
        <f t="shared" si="1446"/>
        <v>0</v>
      </c>
      <c r="CB117" s="85">
        <f t="shared" si="1446"/>
        <v>0</v>
      </c>
      <c r="CC117" s="85">
        <f t="shared" si="1446"/>
        <v>0</v>
      </c>
      <c r="CD117" s="85">
        <f t="shared" si="1446"/>
        <v>0</v>
      </c>
      <c r="CE117" s="85">
        <f t="shared" si="1446"/>
        <v>0</v>
      </c>
      <c r="CF117" s="85">
        <f t="shared" si="1446"/>
        <v>0</v>
      </c>
      <c r="CG117" s="85">
        <f t="shared" si="1446"/>
        <v>0</v>
      </c>
      <c r="CH117" s="85">
        <f t="shared" si="1446"/>
        <v>0</v>
      </c>
      <c r="CI117" s="85">
        <f t="shared" si="1446"/>
        <v>0</v>
      </c>
      <c r="CJ117" s="85">
        <f t="shared" si="1446"/>
        <v>0</v>
      </c>
      <c r="CK117" s="85">
        <f t="shared" si="1446"/>
        <v>0</v>
      </c>
      <c r="CL117" s="85">
        <f t="shared" si="1446"/>
        <v>0</v>
      </c>
      <c r="CM117" s="85">
        <f t="shared" si="1446"/>
        <v>0</v>
      </c>
      <c r="CN117" s="85">
        <f t="shared" si="1446"/>
        <v>0</v>
      </c>
      <c r="CO117" s="85">
        <f t="shared" si="1446"/>
        <v>0</v>
      </c>
      <c r="CP117" s="85">
        <f t="shared" si="1446"/>
        <v>0</v>
      </c>
      <c r="CQ117" s="85">
        <f t="shared" si="1446"/>
        <v>0</v>
      </c>
      <c r="CR117" s="85">
        <f t="shared" si="1446"/>
        <v>0</v>
      </c>
      <c r="CS117" s="85">
        <f t="shared" si="1446"/>
        <v>0</v>
      </c>
      <c r="CT117" s="85">
        <f t="shared" si="1446"/>
        <v>0</v>
      </c>
      <c r="CU117" s="85">
        <f t="shared" si="1446"/>
        <v>0</v>
      </c>
      <c r="CV117" s="85">
        <f t="shared" si="1446"/>
        <v>0</v>
      </c>
      <c r="CW117" s="85">
        <f t="shared" si="1446"/>
        <v>0</v>
      </c>
      <c r="CX117" s="85">
        <f t="shared" si="1446"/>
        <v>0</v>
      </c>
      <c r="CY117" s="85">
        <f t="shared" si="1446"/>
        <v>0</v>
      </c>
      <c r="CZ117" s="85">
        <f t="shared" si="1446"/>
        <v>0</v>
      </c>
      <c r="DA117" s="85">
        <f t="shared" si="1446"/>
        <v>0</v>
      </c>
      <c r="DB117" s="85">
        <f t="shared" si="1446"/>
        <v>0</v>
      </c>
      <c r="DC117" s="85">
        <f t="shared" si="1446"/>
        <v>0</v>
      </c>
      <c r="DD117" s="85">
        <f t="shared" si="1446"/>
        <v>0</v>
      </c>
      <c r="DE117" s="85">
        <f t="shared" si="1446"/>
        <v>0</v>
      </c>
      <c r="DF117" s="85">
        <f t="shared" si="1446"/>
        <v>0</v>
      </c>
      <c r="DG117" s="85">
        <f t="shared" si="1446"/>
        <v>0</v>
      </c>
      <c r="DH117" s="85">
        <f t="shared" si="1446"/>
        <v>0</v>
      </c>
      <c r="DI117" s="85">
        <f t="shared" si="1446"/>
        <v>0</v>
      </c>
      <c r="DJ117" s="85">
        <f t="shared" si="1446"/>
        <v>0</v>
      </c>
      <c r="DK117" s="85">
        <f t="shared" si="1446"/>
        <v>0</v>
      </c>
      <c r="DL117" s="85">
        <f t="shared" si="1446"/>
        <v>0</v>
      </c>
      <c r="DM117" s="85">
        <f t="shared" si="1446"/>
        <v>0</v>
      </c>
      <c r="DN117" s="85">
        <f t="shared" si="1446"/>
        <v>0</v>
      </c>
      <c r="DO117" s="85">
        <f t="shared" si="1446"/>
        <v>0</v>
      </c>
      <c r="DP117" s="85">
        <f t="shared" si="1446"/>
        <v>0</v>
      </c>
      <c r="DQ117" s="85">
        <f t="shared" si="1446"/>
        <v>0</v>
      </c>
      <c r="DR117" s="85">
        <f t="shared" si="1446"/>
        <v>0</v>
      </c>
      <c r="DS117" s="85">
        <f t="shared" si="1446"/>
        <v>0</v>
      </c>
      <c r="DT117" s="85">
        <f t="shared" si="1446"/>
        <v>0</v>
      </c>
      <c r="DU117" s="85">
        <f t="shared" si="1446"/>
        <v>0</v>
      </c>
      <c r="DV117" s="85">
        <f t="shared" si="1446"/>
        <v>0</v>
      </c>
      <c r="DW117" s="85">
        <f t="shared" si="1446"/>
        <v>0</v>
      </c>
      <c r="DX117" s="85">
        <f t="shared" si="1446"/>
        <v>0</v>
      </c>
      <c r="DY117" s="85">
        <f t="shared" si="1446"/>
        <v>0</v>
      </c>
      <c r="DZ117" s="85">
        <f t="shared" si="1446"/>
        <v>0</v>
      </c>
      <c r="EA117" s="85">
        <f t="shared" si="1446"/>
        <v>0</v>
      </c>
      <c r="EB117" s="85">
        <f t="shared" si="1446"/>
        <v>0</v>
      </c>
      <c r="EC117" s="85">
        <f t="shared" si="1446"/>
        <v>0</v>
      </c>
      <c r="ED117" s="85">
        <f t="shared" si="1446"/>
        <v>0</v>
      </c>
      <c r="EE117" s="85">
        <f t="shared" ref="EE117:EG117" si="1447">$G$17</f>
        <v>0</v>
      </c>
      <c r="EF117" s="85">
        <f t="shared" si="1447"/>
        <v>0</v>
      </c>
      <c r="EG117" s="85">
        <f t="shared" si="1447"/>
        <v>0</v>
      </c>
    </row>
    <row r="118" spans="1:137" x14ac:dyDescent="0.35">
      <c r="A118" s="67"/>
      <c r="B118" s="67"/>
      <c r="C118" s="67"/>
      <c r="D118" s="67" t="s">
        <v>68</v>
      </c>
      <c r="E118" s="85">
        <f>E115+E116-E117</f>
        <v>0</v>
      </c>
      <c r="F118" s="85">
        <f>F115+F116-F117</f>
        <v>0</v>
      </c>
      <c r="G118" s="85">
        <f t="shared" ref="G118:BR118" si="1448">G115+G116-G117</f>
        <v>0</v>
      </c>
      <c r="H118" s="85">
        <f t="shared" si="1448"/>
        <v>0</v>
      </c>
      <c r="I118" s="85">
        <f t="shared" si="1448"/>
        <v>0</v>
      </c>
      <c r="J118" s="85">
        <f t="shared" si="1448"/>
        <v>0</v>
      </c>
      <c r="K118" s="85">
        <f t="shared" si="1448"/>
        <v>0</v>
      </c>
      <c r="L118" s="85">
        <f t="shared" si="1448"/>
        <v>0</v>
      </c>
      <c r="M118" s="85">
        <f t="shared" si="1448"/>
        <v>0</v>
      </c>
      <c r="N118" s="85">
        <f t="shared" si="1448"/>
        <v>0</v>
      </c>
      <c r="O118" s="85">
        <f t="shared" si="1448"/>
        <v>0</v>
      </c>
      <c r="P118" s="85">
        <f t="shared" si="1448"/>
        <v>0</v>
      </c>
      <c r="Q118" s="85">
        <f t="shared" si="1448"/>
        <v>0</v>
      </c>
      <c r="R118" s="85">
        <f t="shared" si="1448"/>
        <v>0</v>
      </c>
      <c r="S118" s="85">
        <f t="shared" si="1448"/>
        <v>0</v>
      </c>
      <c r="T118" s="85">
        <f t="shared" si="1448"/>
        <v>0</v>
      </c>
      <c r="U118" s="85">
        <f t="shared" si="1448"/>
        <v>0</v>
      </c>
      <c r="V118" s="85">
        <f t="shared" si="1448"/>
        <v>0</v>
      </c>
      <c r="W118" s="85">
        <f t="shared" si="1448"/>
        <v>0</v>
      </c>
      <c r="X118" s="85">
        <f t="shared" si="1448"/>
        <v>0</v>
      </c>
      <c r="Y118" s="85">
        <f t="shared" si="1448"/>
        <v>0</v>
      </c>
      <c r="Z118" s="85">
        <f t="shared" si="1448"/>
        <v>0</v>
      </c>
      <c r="AA118" s="85">
        <f t="shared" si="1448"/>
        <v>0</v>
      </c>
      <c r="AB118" s="85">
        <f t="shared" si="1448"/>
        <v>0</v>
      </c>
      <c r="AC118" s="85">
        <f t="shared" si="1448"/>
        <v>0</v>
      </c>
      <c r="AD118" s="85">
        <f t="shared" si="1448"/>
        <v>0</v>
      </c>
      <c r="AE118" s="85">
        <f t="shared" si="1448"/>
        <v>0</v>
      </c>
      <c r="AF118" s="85">
        <f t="shared" si="1448"/>
        <v>0</v>
      </c>
      <c r="AG118" s="85">
        <f t="shared" si="1448"/>
        <v>0</v>
      </c>
      <c r="AH118" s="85">
        <f t="shared" si="1448"/>
        <v>0</v>
      </c>
      <c r="AI118" s="85">
        <f t="shared" si="1448"/>
        <v>0</v>
      </c>
      <c r="AJ118" s="85">
        <f t="shared" si="1448"/>
        <v>0</v>
      </c>
      <c r="AK118" s="85">
        <f t="shared" si="1448"/>
        <v>0</v>
      </c>
      <c r="AL118" s="85">
        <f t="shared" si="1448"/>
        <v>0</v>
      </c>
      <c r="AM118" s="85">
        <f t="shared" si="1448"/>
        <v>0</v>
      </c>
      <c r="AN118" s="85">
        <f t="shared" si="1448"/>
        <v>0</v>
      </c>
      <c r="AO118" s="85">
        <f t="shared" si="1448"/>
        <v>0</v>
      </c>
      <c r="AP118" s="85">
        <f t="shared" si="1448"/>
        <v>0</v>
      </c>
      <c r="AQ118" s="85">
        <f t="shared" si="1448"/>
        <v>0</v>
      </c>
      <c r="AR118" s="85">
        <f t="shared" si="1448"/>
        <v>0</v>
      </c>
      <c r="AS118" s="85">
        <f t="shared" si="1448"/>
        <v>0</v>
      </c>
      <c r="AT118" s="85">
        <f t="shared" si="1448"/>
        <v>0</v>
      </c>
      <c r="AU118" s="85">
        <f t="shared" si="1448"/>
        <v>0</v>
      </c>
      <c r="AV118" s="85">
        <f t="shared" si="1448"/>
        <v>0</v>
      </c>
      <c r="AW118" s="85">
        <f t="shared" si="1448"/>
        <v>0</v>
      </c>
      <c r="AX118" s="85">
        <f t="shared" si="1448"/>
        <v>0</v>
      </c>
      <c r="AY118" s="85">
        <f t="shared" si="1448"/>
        <v>0</v>
      </c>
      <c r="AZ118" s="85">
        <f t="shared" si="1448"/>
        <v>0</v>
      </c>
      <c r="BA118" s="85">
        <f t="shared" si="1448"/>
        <v>0</v>
      </c>
      <c r="BB118" s="85">
        <f t="shared" si="1448"/>
        <v>0</v>
      </c>
      <c r="BC118" s="85">
        <f t="shared" si="1448"/>
        <v>0</v>
      </c>
      <c r="BD118" s="85">
        <f t="shared" si="1448"/>
        <v>0</v>
      </c>
      <c r="BE118" s="85">
        <f t="shared" si="1448"/>
        <v>0</v>
      </c>
      <c r="BF118" s="85">
        <f t="shared" si="1448"/>
        <v>0</v>
      </c>
      <c r="BG118" s="85">
        <f t="shared" si="1448"/>
        <v>0</v>
      </c>
      <c r="BH118" s="85">
        <f t="shared" si="1448"/>
        <v>0</v>
      </c>
      <c r="BI118" s="85">
        <f t="shared" si="1448"/>
        <v>0</v>
      </c>
      <c r="BJ118" s="85">
        <f t="shared" si="1448"/>
        <v>0</v>
      </c>
      <c r="BK118" s="85">
        <f t="shared" si="1448"/>
        <v>0</v>
      </c>
      <c r="BL118" s="85">
        <f t="shared" si="1448"/>
        <v>0</v>
      </c>
      <c r="BM118" s="85">
        <f t="shared" si="1448"/>
        <v>0</v>
      </c>
      <c r="BN118" s="85">
        <f t="shared" si="1448"/>
        <v>0</v>
      </c>
      <c r="BO118" s="85">
        <f t="shared" si="1448"/>
        <v>0</v>
      </c>
      <c r="BP118" s="85">
        <f t="shared" si="1448"/>
        <v>0</v>
      </c>
      <c r="BQ118" s="85">
        <f t="shared" si="1448"/>
        <v>0</v>
      </c>
      <c r="BR118" s="85">
        <f t="shared" si="1448"/>
        <v>0</v>
      </c>
      <c r="BS118" s="85">
        <f t="shared" ref="BS118:ED118" si="1449">BS115+BS116-BS117</f>
        <v>0</v>
      </c>
      <c r="BT118" s="85">
        <f t="shared" si="1449"/>
        <v>0</v>
      </c>
      <c r="BU118" s="85">
        <f t="shared" si="1449"/>
        <v>0</v>
      </c>
      <c r="BV118" s="85">
        <f t="shared" si="1449"/>
        <v>0</v>
      </c>
      <c r="BW118" s="85">
        <f t="shared" si="1449"/>
        <v>0</v>
      </c>
      <c r="BX118" s="85">
        <f t="shared" si="1449"/>
        <v>0</v>
      </c>
      <c r="BY118" s="85">
        <f t="shared" si="1449"/>
        <v>0</v>
      </c>
      <c r="BZ118" s="85">
        <f t="shared" si="1449"/>
        <v>0</v>
      </c>
      <c r="CA118" s="85">
        <f t="shared" si="1449"/>
        <v>0</v>
      </c>
      <c r="CB118" s="85">
        <f t="shared" si="1449"/>
        <v>0</v>
      </c>
      <c r="CC118" s="85">
        <f t="shared" si="1449"/>
        <v>0</v>
      </c>
      <c r="CD118" s="85">
        <f t="shared" si="1449"/>
        <v>0</v>
      </c>
      <c r="CE118" s="85">
        <f t="shared" si="1449"/>
        <v>0</v>
      </c>
      <c r="CF118" s="85">
        <f t="shared" si="1449"/>
        <v>0</v>
      </c>
      <c r="CG118" s="85">
        <f t="shared" si="1449"/>
        <v>0</v>
      </c>
      <c r="CH118" s="85">
        <f t="shared" si="1449"/>
        <v>0</v>
      </c>
      <c r="CI118" s="85">
        <f t="shared" si="1449"/>
        <v>0</v>
      </c>
      <c r="CJ118" s="85">
        <f t="shared" si="1449"/>
        <v>0</v>
      </c>
      <c r="CK118" s="85">
        <f t="shared" si="1449"/>
        <v>0</v>
      </c>
      <c r="CL118" s="85">
        <f t="shared" si="1449"/>
        <v>0</v>
      </c>
      <c r="CM118" s="85">
        <f t="shared" si="1449"/>
        <v>0</v>
      </c>
      <c r="CN118" s="85">
        <f t="shared" si="1449"/>
        <v>0</v>
      </c>
      <c r="CO118" s="85">
        <f t="shared" si="1449"/>
        <v>0</v>
      </c>
      <c r="CP118" s="85">
        <f t="shared" si="1449"/>
        <v>0</v>
      </c>
      <c r="CQ118" s="85">
        <f t="shared" si="1449"/>
        <v>0</v>
      </c>
      <c r="CR118" s="85">
        <f t="shared" si="1449"/>
        <v>0</v>
      </c>
      <c r="CS118" s="85">
        <f t="shared" si="1449"/>
        <v>0</v>
      </c>
      <c r="CT118" s="85">
        <f t="shared" si="1449"/>
        <v>0</v>
      </c>
      <c r="CU118" s="85">
        <f t="shared" si="1449"/>
        <v>0</v>
      </c>
      <c r="CV118" s="85">
        <f t="shared" si="1449"/>
        <v>0</v>
      </c>
      <c r="CW118" s="85">
        <f t="shared" si="1449"/>
        <v>0</v>
      </c>
      <c r="CX118" s="85">
        <f t="shared" si="1449"/>
        <v>0</v>
      </c>
      <c r="CY118" s="85">
        <f t="shared" si="1449"/>
        <v>0</v>
      </c>
      <c r="CZ118" s="85">
        <f t="shared" si="1449"/>
        <v>0</v>
      </c>
      <c r="DA118" s="85">
        <f t="shared" si="1449"/>
        <v>0</v>
      </c>
      <c r="DB118" s="85">
        <f t="shared" si="1449"/>
        <v>0</v>
      </c>
      <c r="DC118" s="85">
        <f t="shared" si="1449"/>
        <v>0</v>
      </c>
      <c r="DD118" s="85">
        <f t="shared" si="1449"/>
        <v>0</v>
      </c>
      <c r="DE118" s="85">
        <f t="shared" si="1449"/>
        <v>0</v>
      </c>
      <c r="DF118" s="85">
        <f t="shared" si="1449"/>
        <v>0</v>
      </c>
      <c r="DG118" s="85">
        <f t="shared" si="1449"/>
        <v>0</v>
      </c>
      <c r="DH118" s="85">
        <f t="shared" si="1449"/>
        <v>0</v>
      </c>
      <c r="DI118" s="85">
        <f t="shared" si="1449"/>
        <v>0</v>
      </c>
      <c r="DJ118" s="85">
        <f t="shared" si="1449"/>
        <v>0</v>
      </c>
      <c r="DK118" s="85">
        <f t="shared" si="1449"/>
        <v>0</v>
      </c>
      <c r="DL118" s="85">
        <f t="shared" si="1449"/>
        <v>0</v>
      </c>
      <c r="DM118" s="85">
        <f t="shared" si="1449"/>
        <v>0</v>
      </c>
      <c r="DN118" s="85">
        <f t="shared" si="1449"/>
        <v>0</v>
      </c>
      <c r="DO118" s="85">
        <f t="shared" si="1449"/>
        <v>0</v>
      </c>
      <c r="DP118" s="85">
        <f t="shared" si="1449"/>
        <v>0</v>
      </c>
      <c r="DQ118" s="85">
        <f t="shared" si="1449"/>
        <v>0</v>
      </c>
      <c r="DR118" s="85">
        <f t="shared" si="1449"/>
        <v>0</v>
      </c>
      <c r="DS118" s="85">
        <f t="shared" si="1449"/>
        <v>0</v>
      </c>
      <c r="DT118" s="85">
        <f t="shared" si="1449"/>
        <v>0</v>
      </c>
      <c r="DU118" s="85">
        <f t="shared" si="1449"/>
        <v>0</v>
      </c>
      <c r="DV118" s="85">
        <f t="shared" si="1449"/>
        <v>0</v>
      </c>
      <c r="DW118" s="85">
        <f t="shared" si="1449"/>
        <v>0</v>
      </c>
      <c r="DX118" s="85">
        <f t="shared" si="1449"/>
        <v>0</v>
      </c>
      <c r="DY118" s="85">
        <f t="shared" si="1449"/>
        <v>0</v>
      </c>
      <c r="DZ118" s="85">
        <f t="shared" si="1449"/>
        <v>0</v>
      </c>
      <c r="EA118" s="85">
        <f t="shared" si="1449"/>
        <v>0</v>
      </c>
      <c r="EB118" s="85">
        <f t="shared" si="1449"/>
        <v>0</v>
      </c>
      <c r="EC118" s="85">
        <f t="shared" si="1449"/>
        <v>0</v>
      </c>
      <c r="ED118" s="85">
        <f t="shared" si="1449"/>
        <v>0</v>
      </c>
      <c r="EE118" s="85">
        <f t="shared" ref="EE118:EG118" si="1450">EE115+EE116-EE117</f>
        <v>0</v>
      </c>
      <c r="EF118" s="85">
        <f t="shared" si="1450"/>
        <v>0</v>
      </c>
      <c r="EG118" s="85">
        <f t="shared" si="1450"/>
        <v>0</v>
      </c>
    </row>
    <row r="119" spans="1:137" x14ac:dyDescent="0.35">
      <c r="A119" s="67"/>
      <c r="B119" s="67"/>
      <c r="C119" s="67"/>
      <c r="D119" s="67"/>
      <c r="E119" s="89" t="str">
        <f>IF(E118&lt;=0,"PAID OFF","")</f>
        <v>PAID OFF</v>
      </c>
      <c r="F119" s="89" t="str">
        <f t="shared" ref="F119" si="1451">IF(F118&lt;=0,"PAID OFF","")</f>
        <v>PAID OFF</v>
      </c>
      <c r="G119" s="89" t="str">
        <f t="shared" ref="G119" si="1452">IF(G118&lt;=0,"PAID OFF","")</f>
        <v>PAID OFF</v>
      </c>
      <c r="H119" s="89" t="str">
        <f t="shared" ref="H119" si="1453">IF(H118&lt;=0,"PAID OFF","")</f>
        <v>PAID OFF</v>
      </c>
      <c r="I119" s="89" t="str">
        <f t="shared" ref="I119" si="1454">IF(I118&lt;=0,"PAID OFF","")</f>
        <v>PAID OFF</v>
      </c>
      <c r="J119" s="89" t="str">
        <f t="shared" ref="J119" si="1455">IF(J118&lt;=0,"PAID OFF","")</f>
        <v>PAID OFF</v>
      </c>
      <c r="K119" s="89" t="str">
        <f t="shared" ref="K119" si="1456">IF(K118&lt;=0,"PAID OFF","")</f>
        <v>PAID OFF</v>
      </c>
      <c r="L119" s="89" t="str">
        <f t="shared" ref="L119" si="1457">IF(L118&lt;=0,"PAID OFF","")</f>
        <v>PAID OFF</v>
      </c>
      <c r="M119" s="89" t="str">
        <f t="shared" ref="M119" si="1458">IF(M118&lt;=0,"PAID OFF","")</f>
        <v>PAID OFF</v>
      </c>
      <c r="N119" s="89" t="str">
        <f t="shared" ref="N119" si="1459">IF(N118&lt;=0,"PAID OFF","")</f>
        <v>PAID OFF</v>
      </c>
      <c r="O119" s="89" t="str">
        <f t="shared" ref="O119" si="1460">IF(O118&lt;=0,"PAID OFF","")</f>
        <v>PAID OFF</v>
      </c>
      <c r="P119" s="89" t="str">
        <f t="shared" ref="P119" si="1461">IF(P118&lt;=0,"PAID OFF","")</f>
        <v>PAID OFF</v>
      </c>
      <c r="Q119" s="89" t="str">
        <f t="shared" ref="Q119" si="1462">IF(Q118&lt;=0,"PAID OFF","")</f>
        <v>PAID OFF</v>
      </c>
      <c r="R119" s="89" t="str">
        <f t="shared" ref="R119" si="1463">IF(R118&lt;=0,"PAID OFF","")</f>
        <v>PAID OFF</v>
      </c>
      <c r="S119" s="89" t="str">
        <f t="shared" ref="S119" si="1464">IF(S118&lt;=0,"PAID OFF","")</f>
        <v>PAID OFF</v>
      </c>
      <c r="T119" s="89" t="str">
        <f t="shared" ref="T119" si="1465">IF(T118&lt;=0,"PAID OFF","")</f>
        <v>PAID OFF</v>
      </c>
      <c r="U119" s="89" t="str">
        <f t="shared" ref="U119" si="1466">IF(U118&lt;=0,"PAID OFF","")</f>
        <v>PAID OFF</v>
      </c>
      <c r="V119" s="89" t="str">
        <f t="shared" ref="V119" si="1467">IF(V118&lt;=0,"PAID OFF","")</f>
        <v>PAID OFF</v>
      </c>
      <c r="W119" s="89" t="str">
        <f t="shared" ref="W119" si="1468">IF(W118&lt;=0,"PAID OFF","")</f>
        <v>PAID OFF</v>
      </c>
      <c r="X119" s="89" t="str">
        <f t="shared" ref="X119" si="1469">IF(X118&lt;=0,"PAID OFF","")</f>
        <v>PAID OFF</v>
      </c>
      <c r="Y119" s="89" t="str">
        <f t="shared" ref="Y119" si="1470">IF(Y118&lt;=0,"PAID OFF","")</f>
        <v>PAID OFF</v>
      </c>
      <c r="Z119" s="89" t="str">
        <f t="shared" ref="Z119" si="1471">IF(Z118&lt;=0,"PAID OFF","")</f>
        <v>PAID OFF</v>
      </c>
      <c r="AA119" s="89" t="str">
        <f t="shared" ref="AA119" si="1472">IF(AA118&lt;=0,"PAID OFF","")</f>
        <v>PAID OFF</v>
      </c>
      <c r="AB119" s="89" t="str">
        <f t="shared" ref="AB119" si="1473">IF(AB118&lt;=0,"PAID OFF","")</f>
        <v>PAID OFF</v>
      </c>
      <c r="AC119" s="89" t="str">
        <f t="shared" ref="AC119" si="1474">IF(AC118&lt;=0,"PAID OFF","")</f>
        <v>PAID OFF</v>
      </c>
      <c r="AD119" s="89" t="str">
        <f t="shared" ref="AD119" si="1475">IF(AD118&lt;=0,"PAID OFF","")</f>
        <v>PAID OFF</v>
      </c>
      <c r="AE119" s="89" t="str">
        <f t="shared" ref="AE119" si="1476">IF(AE118&lt;=0,"PAID OFF","")</f>
        <v>PAID OFF</v>
      </c>
      <c r="AF119" s="89" t="str">
        <f t="shared" ref="AF119" si="1477">IF(AF118&lt;=0,"PAID OFF","")</f>
        <v>PAID OFF</v>
      </c>
      <c r="AG119" s="89" t="str">
        <f t="shared" ref="AG119" si="1478">IF(AG118&lt;=0,"PAID OFF","")</f>
        <v>PAID OFF</v>
      </c>
      <c r="AH119" s="89" t="str">
        <f t="shared" ref="AH119" si="1479">IF(AH118&lt;=0,"PAID OFF","")</f>
        <v>PAID OFF</v>
      </c>
      <c r="AI119" s="89" t="str">
        <f t="shared" ref="AI119" si="1480">IF(AI118&lt;=0,"PAID OFF","")</f>
        <v>PAID OFF</v>
      </c>
      <c r="AJ119" s="89" t="str">
        <f t="shared" ref="AJ119" si="1481">IF(AJ118&lt;=0,"PAID OFF","")</f>
        <v>PAID OFF</v>
      </c>
      <c r="AK119" s="89" t="str">
        <f t="shared" ref="AK119" si="1482">IF(AK118&lt;=0,"PAID OFF","")</f>
        <v>PAID OFF</v>
      </c>
      <c r="AL119" s="89" t="str">
        <f t="shared" ref="AL119" si="1483">IF(AL118&lt;=0,"PAID OFF","")</f>
        <v>PAID OFF</v>
      </c>
      <c r="AM119" s="89" t="str">
        <f t="shared" ref="AM119" si="1484">IF(AM118&lt;=0,"PAID OFF","")</f>
        <v>PAID OFF</v>
      </c>
      <c r="AN119" s="89" t="str">
        <f t="shared" ref="AN119" si="1485">IF(AN118&lt;=0,"PAID OFF","")</f>
        <v>PAID OFF</v>
      </c>
      <c r="AO119" s="89" t="str">
        <f t="shared" ref="AO119" si="1486">IF(AO118&lt;=0,"PAID OFF","")</f>
        <v>PAID OFF</v>
      </c>
      <c r="AP119" s="89" t="str">
        <f t="shared" ref="AP119" si="1487">IF(AP118&lt;=0,"PAID OFF","")</f>
        <v>PAID OFF</v>
      </c>
      <c r="AQ119" s="89" t="str">
        <f t="shared" ref="AQ119" si="1488">IF(AQ118&lt;=0,"PAID OFF","")</f>
        <v>PAID OFF</v>
      </c>
      <c r="AR119" s="89" t="str">
        <f t="shared" ref="AR119" si="1489">IF(AR118&lt;=0,"PAID OFF","")</f>
        <v>PAID OFF</v>
      </c>
      <c r="AS119" s="89" t="str">
        <f t="shared" ref="AS119" si="1490">IF(AS118&lt;=0,"PAID OFF","")</f>
        <v>PAID OFF</v>
      </c>
      <c r="AT119" s="89" t="str">
        <f t="shared" ref="AT119" si="1491">IF(AT118&lt;=0,"PAID OFF","")</f>
        <v>PAID OFF</v>
      </c>
      <c r="AU119" s="89" t="str">
        <f t="shared" ref="AU119" si="1492">IF(AU118&lt;=0,"PAID OFF","")</f>
        <v>PAID OFF</v>
      </c>
      <c r="AV119" s="89" t="str">
        <f t="shared" ref="AV119" si="1493">IF(AV118&lt;=0,"PAID OFF","")</f>
        <v>PAID OFF</v>
      </c>
      <c r="AW119" s="89" t="str">
        <f t="shared" ref="AW119" si="1494">IF(AW118&lt;=0,"PAID OFF","")</f>
        <v>PAID OFF</v>
      </c>
      <c r="AX119" s="89" t="str">
        <f t="shared" ref="AX119" si="1495">IF(AX118&lt;=0,"PAID OFF","")</f>
        <v>PAID OFF</v>
      </c>
      <c r="AY119" s="89" t="str">
        <f t="shared" ref="AY119" si="1496">IF(AY118&lt;=0,"PAID OFF","")</f>
        <v>PAID OFF</v>
      </c>
      <c r="AZ119" s="89" t="str">
        <f t="shared" ref="AZ119" si="1497">IF(AZ118&lt;=0,"PAID OFF","")</f>
        <v>PAID OFF</v>
      </c>
      <c r="BA119" s="89" t="str">
        <f t="shared" ref="BA119" si="1498">IF(BA118&lt;=0,"PAID OFF","")</f>
        <v>PAID OFF</v>
      </c>
      <c r="BB119" s="89" t="str">
        <f t="shared" ref="BB119" si="1499">IF(BB118&lt;=0,"PAID OFF","")</f>
        <v>PAID OFF</v>
      </c>
      <c r="BC119" s="89" t="str">
        <f t="shared" ref="BC119" si="1500">IF(BC118&lt;=0,"PAID OFF","")</f>
        <v>PAID OFF</v>
      </c>
      <c r="BD119" s="89" t="str">
        <f t="shared" ref="BD119" si="1501">IF(BD118&lt;=0,"PAID OFF","")</f>
        <v>PAID OFF</v>
      </c>
      <c r="BE119" s="89" t="str">
        <f t="shared" ref="BE119" si="1502">IF(BE118&lt;=0,"PAID OFF","")</f>
        <v>PAID OFF</v>
      </c>
      <c r="BF119" s="89" t="str">
        <f t="shared" ref="BF119" si="1503">IF(BF118&lt;=0,"PAID OFF","")</f>
        <v>PAID OFF</v>
      </c>
      <c r="BG119" s="89" t="str">
        <f t="shared" ref="BG119" si="1504">IF(BG118&lt;=0,"PAID OFF","")</f>
        <v>PAID OFF</v>
      </c>
      <c r="BH119" s="89" t="str">
        <f t="shared" ref="BH119" si="1505">IF(BH118&lt;=0,"PAID OFF","")</f>
        <v>PAID OFF</v>
      </c>
      <c r="BI119" s="89" t="str">
        <f t="shared" ref="BI119" si="1506">IF(BI118&lt;=0,"PAID OFF","")</f>
        <v>PAID OFF</v>
      </c>
      <c r="BJ119" s="89" t="str">
        <f t="shared" ref="BJ119" si="1507">IF(BJ118&lt;=0,"PAID OFF","")</f>
        <v>PAID OFF</v>
      </c>
      <c r="BK119" s="89" t="str">
        <f t="shared" ref="BK119" si="1508">IF(BK118&lt;=0,"PAID OFF","")</f>
        <v>PAID OFF</v>
      </c>
      <c r="BL119" s="89" t="str">
        <f t="shared" ref="BL119" si="1509">IF(BL118&lt;=0,"PAID OFF","")</f>
        <v>PAID OFF</v>
      </c>
      <c r="BM119" s="89" t="str">
        <f t="shared" ref="BM119" si="1510">IF(BM118&lt;=0,"PAID OFF","")</f>
        <v>PAID OFF</v>
      </c>
      <c r="BN119" s="89" t="str">
        <f t="shared" ref="BN119" si="1511">IF(BN118&lt;=0,"PAID OFF","")</f>
        <v>PAID OFF</v>
      </c>
      <c r="BO119" s="89" t="str">
        <f t="shared" ref="BO119" si="1512">IF(BO118&lt;=0,"PAID OFF","")</f>
        <v>PAID OFF</v>
      </c>
      <c r="BP119" s="89" t="str">
        <f t="shared" ref="BP119" si="1513">IF(BP118&lt;=0,"PAID OFF","")</f>
        <v>PAID OFF</v>
      </c>
      <c r="BQ119" s="89" t="str">
        <f t="shared" ref="BQ119" si="1514">IF(BQ118&lt;=0,"PAID OFF","")</f>
        <v>PAID OFF</v>
      </c>
      <c r="BR119" s="89" t="str">
        <f t="shared" ref="BR119" si="1515">IF(BR118&lt;=0,"PAID OFF","")</f>
        <v>PAID OFF</v>
      </c>
      <c r="BS119" s="89" t="str">
        <f t="shared" ref="BS119" si="1516">IF(BS118&lt;=0,"PAID OFF","")</f>
        <v>PAID OFF</v>
      </c>
      <c r="BT119" s="89" t="str">
        <f t="shared" ref="BT119" si="1517">IF(BT118&lt;=0,"PAID OFF","")</f>
        <v>PAID OFF</v>
      </c>
      <c r="BU119" s="89" t="str">
        <f t="shared" ref="BU119" si="1518">IF(BU118&lt;=0,"PAID OFF","")</f>
        <v>PAID OFF</v>
      </c>
      <c r="BV119" s="89" t="str">
        <f t="shared" ref="BV119" si="1519">IF(BV118&lt;=0,"PAID OFF","")</f>
        <v>PAID OFF</v>
      </c>
      <c r="BW119" s="89" t="str">
        <f t="shared" ref="BW119" si="1520">IF(BW118&lt;=0,"PAID OFF","")</f>
        <v>PAID OFF</v>
      </c>
      <c r="BX119" s="89" t="str">
        <f t="shared" ref="BX119" si="1521">IF(BX118&lt;=0,"PAID OFF","")</f>
        <v>PAID OFF</v>
      </c>
      <c r="BY119" s="89" t="str">
        <f t="shared" ref="BY119" si="1522">IF(BY118&lt;=0,"PAID OFF","")</f>
        <v>PAID OFF</v>
      </c>
      <c r="BZ119" s="89" t="str">
        <f t="shared" ref="BZ119" si="1523">IF(BZ118&lt;=0,"PAID OFF","")</f>
        <v>PAID OFF</v>
      </c>
      <c r="CA119" s="89" t="str">
        <f t="shared" ref="CA119" si="1524">IF(CA118&lt;=0,"PAID OFF","")</f>
        <v>PAID OFF</v>
      </c>
      <c r="CB119" s="89" t="str">
        <f t="shared" ref="CB119" si="1525">IF(CB118&lt;=0,"PAID OFF","")</f>
        <v>PAID OFF</v>
      </c>
      <c r="CC119" s="89" t="str">
        <f t="shared" ref="CC119" si="1526">IF(CC118&lt;=0,"PAID OFF","")</f>
        <v>PAID OFF</v>
      </c>
      <c r="CD119" s="89" t="str">
        <f t="shared" ref="CD119" si="1527">IF(CD118&lt;=0,"PAID OFF","")</f>
        <v>PAID OFF</v>
      </c>
      <c r="CE119" s="89" t="str">
        <f t="shared" ref="CE119" si="1528">IF(CE118&lt;=0,"PAID OFF","")</f>
        <v>PAID OFF</v>
      </c>
      <c r="CF119" s="89" t="str">
        <f t="shared" ref="CF119" si="1529">IF(CF118&lt;=0,"PAID OFF","")</f>
        <v>PAID OFF</v>
      </c>
      <c r="CG119" s="89" t="str">
        <f t="shared" ref="CG119" si="1530">IF(CG118&lt;=0,"PAID OFF","")</f>
        <v>PAID OFF</v>
      </c>
      <c r="CH119" s="89" t="str">
        <f t="shared" ref="CH119" si="1531">IF(CH118&lt;=0,"PAID OFF","")</f>
        <v>PAID OFF</v>
      </c>
      <c r="CI119" s="89" t="str">
        <f t="shared" ref="CI119" si="1532">IF(CI118&lt;=0,"PAID OFF","")</f>
        <v>PAID OFF</v>
      </c>
      <c r="CJ119" s="89" t="str">
        <f t="shared" ref="CJ119" si="1533">IF(CJ118&lt;=0,"PAID OFF","")</f>
        <v>PAID OFF</v>
      </c>
      <c r="CK119" s="89" t="str">
        <f t="shared" ref="CK119" si="1534">IF(CK118&lt;=0,"PAID OFF","")</f>
        <v>PAID OFF</v>
      </c>
      <c r="CL119" s="89" t="str">
        <f t="shared" ref="CL119" si="1535">IF(CL118&lt;=0,"PAID OFF","")</f>
        <v>PAID OFF</v>
      </c>
      <c r="CM119" s="89" t="str">
        <f t="shared" ref="CM119" si="1536">IF(CM118&lt;=0,"PAID OFF","")</f>
        <v>PAID OFF</v>
      </c>
      <c r="CN119" s="89" t="str">
        <f t="shared" ref="CN119" si="1537">IF(CN118&lt;=0,"PAID OFF","")</f>
        <v>PAID OFF</v>
      </c>
      <c r="CO119" s="89" t="str">
        <f t="shared" ref="CO119" si="1538">IF(CO118&lt;=0,"PAID OFF","")</f>
        <v>PAID OFF</v>
      </c>
      <c r="CP119" s="89" t="str">
        <f t="shared" ref="CP119" si="1539">IF(CP118&lt;=0,"PAID OFF","")</f>
        <v>PAID OFF</v>
      </c>
      <c r="CQ119" s="89" t="str">
        <f t="shared" ref="CQ119" si="1540">IF(CQ118&lt;=0,"PAID OFF","")</f>
        <v>PAID OFF</v>
      </c>
      <c r="CR119" s="89" t="str">
        <f t="shared" ref="CR119" si="1541">IF(CR118&lt;=0,"PAID OFF","")</f>
        <v>PAID OFF</v>
      </c>
      <c r="CS119" s="89" t="str">
        <f t="shared" ref="CS119" si="1542">IF(CS118&lt;=0,"PAID OFF","")</f>
        <v>PAID OFF</v>
      </c>
      <c r="CT119" s="89" t="str">
        <f t="shared" ref="CT119" si="1543">IF(CT118&lt;=0,"PAID OFF","")</f>
        <v>PAID OFF</v>
      </c>
      <c r="CU119" s="89" t="str">
        <f t="shared" ref="CU119" si="1544">IF(CU118&lt;=0,"PAID OFF","")</f>
        <v>PAID OFF</v>
      </c>
      <c r="CV119" s="89" t="str">
        <f t="shared" ref="CV119" si="1545">IF(CV118&lt;=0,"PAID OFF","")</f>
        <v>PAID OFF</v>
      </c>
      <c r="CW119" s="89" t="str">
        <f t="shared" ref="CW119" si="1546">IF(CW118&lt;=0,"PAID OFF","")</f>
        <v>PAID OFF</v>
      </c>
      <c r="CX119" s="89" t="str">
        <f t="shared" ref="CX119" si="1547">IF(CX118&lt;=0,"PAID OFF","")</f>
        <v>PAID OFF</v>
      </c>
      <c r="CY119" s="89" t="str">
        <f t="shared" ref="CY119" si="1548">IF(CY118&lt;=0,"PAID OFF","")</f>
        <v>PAID OFF</v>
      </c>
      <c r="CZ119" s="89" t="str">
        <f t="shared" ref="CZ119" si="1549">IF(CZ118&lt;=0,"PAID OFF","")</f>
        <v>PAID OFF</v>
      </c>
      <c r="DA119" s="89" t="str">
        <f t="shared" ref="DA119" si="1550">IF(DA118&lt;=0,"PAID OFF","")</f>
        <v>PAID OFF</v>
      </c>
      <c r="DB119" s="89" t="str">
        <f t="shared" ref="DB119" si="1551">IF(DB118&lt;=0,"PAID OFF","")</f>
        <v>PAID OFF</v>
      </c>
      <c r="DC119" s="89" t="str">
        <f t="shared" ref="DC119" si="1552">IF(DC118&lt;=0,"PAID OFF","")</f>
        <v>PAID OFF</v>
      </c>
      <c r="DD119" s="89" t="str">
        <f t="shared" ref="DD119" si="1553">IF(DD118&lt;=0,"PAID OFF","")</f>
        <v>PAID OFF</v>
      </c>
      <c r="DE119" s="89" t="str">
        <f t="shared" ref="DE119" si="1554">IF(DE118&lt;=0,"PAID OFF","")</f>
        <v>PAID OFF</v>
      </c>
      <c r="DF119" s="89" t="str">
        <f t="shared" ref="DF119" si="1555">IF(DF118&lt;=0,"PAID OFF","")</f>
        <v>PAID OFF</v>
      </c>
      <c r="DG119" s="89" t="str">
        <f t="shared" ref="DG119" si="1556">IF(DG118&lt;=0,"PAID OFF","")</f>
        <v>PAID OFF</v>
      </c>
      <c r="DH119" s="89" t="str">
        <f t="shared" ref="DH119" si="1557">IF(DH118&lt;=0,"PAID OFF","")</f>
        <v>PAID OFF</v>
      </c>
      <c r="DI119" s="89" t="str">
        <f t="shared" ref="DI119" si="1558">IF(DI118&lt;=0,"PAID OFF","")</f>
        <v>PAID OFF</v>
      </c>
      <c r="DJ119" s="89" t="str">
        <f t="shared" ref="DJ119" si="1559">IF(DJ118&lt;=0,"PAID OFF","")</f>
        <v>PAID OFF</v>
      </c>
      <c r="DK119" s="89" t="str">
        <f t="shared" ref="DK119" si="1560">IF(DK118&lt;=0,"PAID OFF","")</f>
        <v>PAID OFF</v>
      </c>
      <c r="DL119" s="89" t="str">
        <f t="shared" ref="DL119" si="1561">IF(DL118&lt;=0,"PAID OFF","")</f>
        <v>PAID OFF</v>
      </c>
      <c r="DM119" s="89" t="str">
        <f t="shared" ref="DM119" si="1562">IF(DM118&lt;=0,"PAID OFF","")</f>
        <v>PAID OFF</v>
      </c>
      <c r="DN119" s="89" t="str">
        <f t="shared" ref="DN119" si="1563">IF(DN118&lt;=0,"PAID OFF","")</f>
        <v>PAID OFF</v>
      </c>
      <c r="DO119" s="89" t="str">
        <f t="shared" ref="DO119" si="1564">IF(DO118&lt;=0,"PAID OFF","")</f>
        <v>PAID OFF</v>
      </c>
      <c r="DP119" s="89" t="str">
        <f t="shared" ref="DP119" si="1565">IF(DP118&lt;=0,"PAID OFF","")</f>
        <v>PAID OFF</v>
      </c>
      <c r="DQ119" s="89" t="str">
        <f t="shared" ref="DQ119" si="1566">IF(DQ118&lt;=0,"PAID OFF","")</f>
        <v>PAID OFF</v>
      </c>
      <c r="DR119" s="89" t="str">
        <f t="shared" ref="DR119" si="1567">IF(DR118&lt;=0,"PAID OFF","")</f>
        <v>PAID OFF</v>
      </c>
      <c r="DS119" s="89" t="str">
        <f t="shared" ref="DS119" si="1568">IF(DS118&lt;=0,"PAID OFF","")</f>
        <v>PAID OFF</v>
      </c>
      <c r="DT119" s="89" t="str">
        <f t="shared" ref="DT119" si="1569">IF(DT118&lt;=0,"PAID OFF","")</f>
        <v>PAID OFF</v>
      </c>
      <c r="DU119" s="89" t="str">
        <f t="shared" ref="DU119" si="1570">IF(DU118&lt;=0,"PAID OFF","")</f>
        <v>PAID OFF</v>
      </c>
      <c r="DV119" s="89" t="str">
        <f t="shared" ref="DV119" si="1571">IF(DV118&lt;=0,"PAID OFF","")</f>
        <v>PAID OFF</v>
      </c>
      <c r="DW119" s="89" t="str">
        <f t="shared" ref="DW119" si="1572">IF(DW118&lt;=0,"PAID OFF","")</f>
        <v>PAID OFF</v>
      </c>
      <c r="DX119" s="89" t="str">
        <f t="shared" ref="DX119" si="1573">IF(DX118&lt;=0,"PAID OFF","")</f>
        <v>PAID OFF</v>
      </c>
      <c r="DY119" s="89" t="str">
        <f t="shared" ref="DY119" si="1574">IF(DY118&lt;=0,"PAID OFF","")</f>
        <v>PAID OFF</v>
      </c>
      <c r="DZ119" s="89" t="str">
        <f t="shared" ref="DZ119" si="1575">IF(DZ118&lt;=0,"PAID OFF","")</f>
        <v>PAID OFF</v>
      </c>
      <c r="EA119" s="89" t="str">
        <f t="shared" ref="EA119" si="1576">IF(EA118&lt;=0,"PAID OFF","")</f>
        <v>PAID OFF</v>
      </c>
      <c r="EB119" s="89" t="str">
        <f t="shared" ref="EB119" si="1577">IF(EB118&lt;=0,"PAID OFF","")</f>
        <v>PAID OFF</v>
      </c>
      <c r="EC119" s="89" t="str">
        <f t="shared" ref="EC119" si="1578">IF(EC118&lt;=0,"PAID OFF","")</f>
        <v>PAID OFF</v>
      </c>
      <c r="ED119" s="89" t="str">
        <f t="shared" ref="ED119" si="1579">IF(ED118&lt;=0,"PAID OFF","")</f>
        <v>PAID OFF</v>
      </c>
      <c r="EE119" s="89" t="str">
        <f t="shared" ref="EE119" si="1580">IF(EE118&lt;=0,"PAID OFF","")</f>
        <v>PAID OFF</v>
      </c>
      <c r="EF119" s="89" t="str">
        <f t="shared" ref="EF119" si="1581">IF(EF118&lt;=0,"PAID OFF","")</f>
        <v>PAID OFF</v>
      </c>
      <c r="EG119" s="89" t="str">
        <f t="shared" ref="EG119" si="1582">IF(EG118&lt;=0,"PAID OFF","")</f>
        <v>PAID OFF</v>
      </c>
    </row>
    <row r="120" spans="1:137" x14ac:dyDescent="0.35">
      <c r="A120" s="67"/>
      <c r="B120" s="67"/>
      <c r="C120" s="67"/>
      <c r="D120" s="67"/>
      <c r="E120" s="85"/>
      <c r="F120" s="68">
        <f>IF(F119="PAID OFF",1,1)</f>
        <v>1</v>
      </c>
      <c r="G120" s="68" t="str">
        <f>IF(G119="PAID OFF","",F120+1)</f>
        <v/>
      </c>
      <c r="H120" s="68" t="str">
        <f t="shared" ref="H120" si="1583">IF(H119="PAID OFF","",G120+1)</f>
        <v/>
      </c>
      <c r="I120" s="68" t="str">
        <f t="shared" ref="I120" si="1584">IF(I119="PAID OFF","",H120+1)</f>
        <v/>
      </c>
      <c r="J120" s="68" t="str">
        <f t="shared" ref="J120" si="1585">IF(J119="PAID OFF","",I120+1)</f>
        <v/>
      </c>
      <c r="K120" s="68" t="str">
        <f t="shared" ref="K120" si="1586">IF(K119="PAID OFF","",J120+1)</f>
        <v/>
      </c>
      <c r="L120" s="68" t="str">
        <f t="shared" ref="L120" si="1587">IF(L119="PAID OFF","",K120+1)</f>
        <v/>
      </c>
      <c r="M120" s="68" t="str">
        <f t="shared" ref="M120" si="1588">IF(M119="PAID OFF","",L120+1)</f>
        <v/>
      </c>
      <c r="N120" s="68" t="str">
        <f t="shared" ref="N120" si="1589">IF(N119="PAID OFF","",M120+1)</f>
        <v/>
      </c>
      <c r="O120" s="68" t="str">
        <f t="shared" ref="O120" si="1590">IF(O119="PAID OFF","",N120+1)</f>
        <v/>
      </c>
      <c r="P120" s="68" t="str">
        <f t="shared" ref="P120" si="1591">IF(P119="PAID OFF","",O120+1)</f>
        <v/>
      </c>
      <c r="Q120" s="68" t="str">
        <f t="shared" ref="Q120" si="1592">IF(Q119="PAID OFF","",P120+1)</f>
        <v/>
      </c>
      <c r="R120" s="68" t="str">
        <f t="shared" ref="R120" si="1593">IF(R119="PAID OFF","",Q120+1)</f>
        <v/>
      </c>
      <c r="S120" s="68" t="str">
        <f t="shared" ref="S120" si="1594">IF(S119="PAID OFF","",R120+1)</f>
        <v/>
      </c>
      <c r="T120" s="68" t="str">
        <f t="shared" ref="T120" si="1595">IF(T119="PAID OFF","",S120+1)</f>
        <v/>
      </c>
      <c r="U120" s="68" t="str">
        <f t="shared" ref="U120" si="1596">IF(U119="PAID OFF","",T120+1)</f>
        <v/>
      </c>
      <c r="V120" s="68" t="str">
        <f t="shared" ref="V120" si="1597">IF(V119="PAID OFF","",U120+1)</f>
        <v/>
      </c>
      <c r="W120" s="68" t="str">
        <f t="shared" ref="W120" si="1598">IF(W119="PAID OFF","",V120+1)</f>
        <v/>
      </c>
      <c r="X120" s="68" t="str">
        <f t="shared" ref="X120" si="1599">IF(X119="PAID OFF","",W120+1)</f>
        <v/>
      </c>
      <c r="Y120" s="68" t="str">
        <f t="shared" ref="Y120" si="1600">IF(Y119="PAID OFF","",X120+1)</f>
        <v/>
      </c>
      <c r="Z120" s="68" t="str">
        <f t="shared" ref="Z120" si="1601">IF(Z119="PAID OFF","",Y120+1)</f>
        <v/>
      </c>
      <c r="AA120" s="68" t="str">
        <f t="shared" ref="AA120" si="1602">IF(AA119="PAID OFF","",Z120+1)</f>
        <v/>
      </c>
      <c r="AB120" s="68" t="str">
        <f t="shared" ref="AB120" si="1603">IF(AB119="PAID OFF","",AA120+1)</f>
        <v/>
      </c>
      <c r="AC120" s="68" t="str">
        <f t="shared" ref="AC120" si="1604">IF(AC119="PAID OFF","",AB120+1)</f>
        <v/>
      </c>
      <c r="AD120" s="68" t="str">
        <f t="shared" ref="AD120" si="1605">IF(AD119="PAID OFF","",AC120+1)</f>
        <v/>
      </c>
      <c r="AE120" s="68" t="str">
        <f t="shared" ref="AE120" si="1606">IF(AE119="PAID OFF","",AD120+1)</f>
        <v/>
      </c>
      <c r="AF120" s="68" t="str">
        <f t="shared" ref="AF120" si="1607">IF(AF119="PAID OFF","",AE120+1)</f>
        <v/>
      </c>
      <c r="AG120" s="68" t="str">
        <f t="shared" ref="AG120" si="1608">IF(AG119="PAID OFF","",AF120+1)</f>
        <v/>
      </c>
      <c r="AH120" s="68" t="str">
        <f t="shared" ref="AH120" si="1609">IF(AH119="PAID OFF","",AG120+1)</f>
        <v/>
      </c>
      <c r="AI120" s="68" t="str">
        <f t="shared" ref="AI120" si="1610">IF(AI119="PAID OFF","",AH120+1)</f>
        <v/>
      </c>
      <c r="AJ120" s="68" t="str">
        <f t="shared" ref="AJ120" si="1611">IF(AJ119="PAID OFF","",AI120+1)</f>
        <v/>
      </c>
      <c r="AK120" s="68" t="str">
        <f t="shared" ref="AK120" si="1612">IF(AK119="PAID OFF","",AJ120+1)</f>
        <v/>
      </c>
      <c r="AL120" s="68" t="str">
        <f t="shared" ref="AL120" si="1613">IF(AL119="PAID OFF","",AK120+1)</f>
        <v/>
      </c>
      <c r="AM120" s="68" t="str">
        <f t="shared" ref="AM120" si="1614">IF(AM119="PAID OFF","",AL120+1)</f>
        <v/>
      </c>
      <c r="AN120" s="68" t="str">
        <f t="shared" ref="AN120" si="1615">IF(AN119="PAID OFF","",AM120+1)</f>
        <v/>
      </c>
      <c r="AO120" s="68" t="str">
        <f t="shared" ref="AO120" si="1616">IF(AO119="PAID OFF","",AN120+1)</f>
        <v/>
      </c>
      <c r="AP120" s="68" t="str">
        <f t="shared" ref="AP120" si="1617">IF(AP119="PAID OFF","",AO120+1)</f>
        <v/>
      </c>
      <c r="AQ120" s="68" t="str">
        <f t="shared" ref="AQ120" si="1618">IF(AQ119="PAID OFF","",AP120+1)</f>
        <v/>
      </c>
      <c r="AR120" s="68" t="str">
        <f t="shared" ref="AR120" si="1619">IF(AR119="PAID OFF","",AQ120+1)</f>
        <v/>
      </c>
      <c r="AS120" s="68" t="str">
        <f t="shared" ref="AS120" si="1620">IF(AS119="PAID OFF","",AR120+1)</f>
        <v/>
      </c>
      <c r="AT120" s="68" t="str">
        <f t="shared" ref="AT120" si="1621">IF(AT119="PAID OFF","",AS120+1)</f>
        <v/>
      </c>
      <c r="AU120" s="68" t="str">
        <f t="shared" ref="AU120" si="1622">IF(AU119="PAID OFF","",AT120+1)</f>
        <v/>
      </c>
      <c r="AV120" s="68" t="str">
        <f t="shared" ref="AV120" si="1623">IF(AV119="PAID OFF","",AU120+1)</f>
        <v/>
      </c>
      <c r="AW120" s="68" t="str">
        <f t="shared" ref="AW120" si="1624">IF(AW119="PAID OFF","",AV120+1)</f>
        <v/>
      </c>
      <c r="AX120" s="68" t="str">
        <f t="shared" ref="AX120" si="1625">IF(AX119="PAID OFF","",AW120+1)</f>
        <v/>
      </c>
      <c r="AY120" s="68" t="str">
        <f t="shared" ref="AY120" si="1626">IF(AY119="PAID OFF","",AX120+1)</f>
        <v/>
      </c>
      <c r="AZ120" s="68" t="str">
        <f t="shared" ref="AZ120" si="1627">IF(AZ119="PAID OFF","",AY120+1)</f>
        <v/>
      </c>
      <c r="BA120" s="68" t="str">
        <f t="shared" ref="BA120" si="1628">IF(BA119="PAID OFF","",AZ120+1)</f>
        <v/>
      </c>
      <c r="BB120" s="68" t="str">
        <f t="shared" ref="BB120" si="1629">IF(BB119="PAID OFF","",BA120+1)</f>
        <v/>
      </c>
      <c r="BC120" s="68" t="str">
        <f t="shared" ref="BC120" si="1630">IF(BC119="PAID OFF","",BB120+1)</f>
        <v/>
      </c>
      <c r="BD120" s="68" t="str">
        <f t="shared" ref="BD120" si="1631">IF(BD119="PAID OFF","",BC120+1)</f>
        <v/>
      </c>
      <c r="BE120" s="68" t="str">
        <f t="shared" ref="BE120" si="1632">IF(BE119="PAID OFF","",BD120+1)</f>
        <v/>
      </c>
      <c r="BF120" s="68" t="str">
        <f t="shared" ref="BF120" si="1633">IF(BF119="PAID OFF","",BE120+1)</f>
        <v/>
      </c>
      <c r="BG120" s="68" t="str">
        <f t="shared" ref="BG120" si="1634">IF(BG119="PAID OFF","",BF120+1)</f>
        <v/>
      </c>
      <c r="BH120" s="68" t="str">
        <f t="shared" ref="BH120" si="1635">IF(BH119="PAID OFF","",BG120+1)</f>
        <v/>
      </c>
      <c r="BI120" s="68" t="str">
        <f t="shared" ref="BI120" si="1636">IF(BI119="PAID OFF","",BH120+1)</f>
        <v/>
      </c>
      <c r="BJ120" s="68" t="str">
        <f t="shared" ref="BJ120" si="1637">IF(BJ119="PAID OFF","",BI120+1)</f>
        <v/>
      </c>
      <c r="BK120" s="68" t="str">
        <f t="shared" ref="BK120" si="1638">IF(BK119="PAID OFF","",BJ120+1)</f>
        <v/>
      </c>
      <c r="BL120" s="68" t="str">
        <f t="shared" ref="BL120" si="1639">IF(BL119="PAID OFF","",BK120+1)</f>
        <v/>
      </c>
      <c r="BM120" s="68" t="str">
        <f t="shared" ref="BM120" si="1640">IF(BM119="PAID OFF","",BL120+1)</f>
        <v/>
      </c>
      <c r="BN120" s="68" t="str">
        <f t="shared" ref="BN120" si="1641">IF(BN119="PAID OFF","",BM120+1)</f>
        <v/>
      </c>
      <c r="BO120" s="68" t="str">
        <f t="shared" ref="BO120" si="1642">IF(BO119="PAID OFF","",BN120+1)</f>
        <v/>
      </c>
      <c r="BP120" s="68" t="str">
        <f t="shared" ref="BP120" si="1643">IF(BP119="PAID OFF","",BO120+1)</f>
        <v/>
      </c>
      <c r="BQ120" s="68" t="str">
        <f t="shared" ref="BQ120" si="1644">IF(BQ119="PAID OFF","",BP120+1)</f>
        <v/>
      </c>
      <c r="BR120" s="68" t="str">
        <f t="shared" ref="BR120" si="1645">IF(BR119="PAID OFF","",BQ120+1)</f>
        <v/>
      </c>
      <c r="BS120" s="68" t="str">
        <f t="shared" ref="BS120" si="1646">IF(BS119="PAID OFF","",BR120+1)</f>
        <v/>
      </c>
      <c r="BT120" s="68" t="str">
        <f t="shared" ref="BT120" si="1647">IF(BT119="PAID OFF","",BS120+1)</f>
        <v/>
      </c>
      <c r="BU120" s="68" t="str">
        <f t="shared" ref="BU120" si="1648">IF(BU119="PAID OFF","",BT120+1)</f>
        <v/>
      </c>
      <c r="BV120" s="68" t="str">
        <f t="shared" ref="BV120" si="1649">IF(BV119="PAID OFF","",BU120+1)</f>
        <v/>
      </c>
      <c r="BW120" s="68" t="str">
        <f t="shared" ref="BW120" si="1650">IF(BW119="PAID OFF","",BV120+1)</f>
        <v/>
      </c>
      <c r="BX120" s="68" t="str">
        <f t="shared" ref="BX120" si="1651">IF(BX119="PAID OFF","",BW120+1)</f>
        <v/>
      </c>
      <c r="BY120" s="68" t="str">
        <f t="shared" ref="BY120" si="1652">IF(BY119="PAID OFF","",BX120+1)</f>
        <v/>
      </c>
      <c r="BZ120" s="68" t="str">
        <f t="shared" ref="BZ120" si="1653">IF(BZ119="PAID OFF","",BY120+1)</f>
        <v/>
      </c>
      <c r="CA120" s="68" t="str">
        <f t="shared" ref="CA120" si="1654">IF(CA119="PAID OFF","",BZ120+1)</f>
        <v/>
      </c>
      <c r="CB120" s="68" t="str">
        <f t="shared" ref="CB120" si="1655">IF(CB119="PAID OFF","",CA120+1)</f>
        <v/>
      </c>
      <c r="CC120" s="68" t="str">
        <f t="shared" ref="CC120" si="1656">IF(CC119="PAID OFF","",CB120+1)</f>
        <v/>
      </c>
      <c r="CD120" s="68" t="str">
        <f t="shared" ref="CD120" si="1657">IF(CD119="PAID OFF","",CC120+1)</f>
        <v/>
      </c>
      <c r="CE120" s="68" t="str">
        <f t="shared" ref="CE120" si="1658">IF(CE119="PAID OFF","",CD120+1)</f>
        <v/>
      </c>
      <c r="CF120" s="68" t="str">
        <f t="shared" ref="CF120" si="1659">IF(CF119="PAID OFF","",CE120+1)</f>
        <v/>
      </c>
      <c r="CG120" s="68" t="str">
        <f t="shared" ref="CG120" si="1660">IF(CG119="PAID OFF","",CF120+1)</f>
        <v/>
      </c>
      <c r="CH120" s="68" t="str">
        <f t="shared" ref="CH120" si="1661">IF(CH119="PAID OFF","",CG120+1)</f>
        <v/>
      </c>
      <c r="CI120" s="68" t="str">
        <f t="shared" ref="CI120" si="1662">IF(CI119="PAID OFF","",CH120+1)</f>
        <v/>
      </c>
      <c r="CJ120" s="68" t="str">
        <f t="shared" ref="CJ120" si="1663">IF(CJ119="PAID OFF","",CI120+1)</f>
        <v/>
      </c>
      <c r="CK120" s="68" t="str">
        <f t="shared" ref="CK120" si="1664">IF(CK119="PAID OFF","",CJ120+1)</f>
        <v/>
      </c>
      <c r="CL120" s="68" t="str">
        <f t="shared" ref="CL120" si="1665">IF(CL119="PAID OFF","",CK120+1)</f>
        <v/>
      </c>
      <c r="CM120" s="68" t="str">
        <f t="shared" ref="CM120" si="1666">IF(CM119="PAID OFF","",CL120+1)</f>
        <v/>
      </c>
      <c r="CN120" s="68" t="str">
        <f t="shared" ref="CN120" si="1667">IF(CN119="PAID OFF","",CM120+1)</f>
        <v/>
      </c>
      <c r="CO120" s="68" t="str">
        <f t="shared" ref="CO120" si="1668">IF(CO119="PAID OFF","",CN120+1)</f>
        <v/>
      </c>
      <c r="CP120" s="68" t="str">
        <f t="shared" ref="CP120" si="1669">IF(CP119="PAID OFF","",CO120+1)</f>
        <v/>
      </c>
      <c r="CQ120" s="68" t="str">
        <f t="shared" ref="CQ120" si="1670">IF(CQ119="PAID OFF","",CP120+1)</f>
        <v/>
      </c>
      <c r="CR120" s="68" t="str">
        <f t="shared" ref="CR120" si="1671">IF(CR119="PAID OFF","",CQ120+1)</f>
        <v/>
      </c>
      <c r="CS120" s="68" t="str">
        <f t="shared" ref="CS120" si="1672">IF(CS119="PAID OFF","",CR120+1)</f>
        <v/>
      </c>
      <c r="CT120" s="68" t="str">
        <f t="shared" ref="CT120" si="1673">IF(CT119="PAID OFF","",CS120+1)</f>
        <v/>
      </c>
      <c r="CU120" s="68" t="str">
        <f t="shared" ref="CU120" si="1674">IF(CU119="PAID OFF","",CT120+1)</f>
        <v/>
      </c>
      <c r="CV120" s="68" t="str">
        <f t="shared" ref="CV120" si="1675">IF(CV119="PAID OFF","",CU120+1)</f>
        <v/>
      </c>
      <c r="CW120" s="68" t="str">
        <f t="shared" ref="CW120" si="1676">IF(CW119="PAID OFF","",CV120+1)</f>
        <v/>
      </c>
      <c r="CX120" s="68" t="str">
        <f t="shared" ref="CX120" si="1677">IF(CX119="PAID OFF","",CW120+1)</f>
        <v/>
      </c>
      <c r="CY120" s="68" t="str">
        <f t="shared" ref="CY120" si="1678">IF(CY119="PAID OFF","",CX120+1)</f>
        <v/>
      </c>
      <c r="CZ120" s="68" t="str">
        <f t="shared" ref="CZ120" si="1679">IF(CZ119="PAID OFF","",CY120+1)</f>
        <v/>
      </c>
      <c r="DA120" s="68" t="str">
        <f t="shared" ref="DA120" si="1680">IF(DA119="PAID OFF","",CZ120+1)</f>
        <v/>
      </c>
      <c r="DB120" s="68" t="str">
        <f t="shared" ref="DB120" si="1681">IF(DB119="PAID OFF","",DA120+1)</f>
        <v/>
      </c>
      <c r="DC120" s="68" t="str">
        <f t="shared" ref="DC120" si="1682">IF(DC119="PAID OFF","",DB120+1)</f>
        <v/>
      </c>
      <c r="DD120" s="68" t="str">
        <f t="shared" ref="DD120" si="1683">IF(DD119="PAID OFF","",DC120+1)</f>
        <v/>
      </c>
      <c r="DE120" s="68" t="str">
        <f t="shared" ref="DE120" si="1684">IF(DE119="PAID OFF","",DD120+1)</f>
        <v/>
      </c>
      <c r="DF120" s="68" t="str">
        <f t="shared" ref="DF120" si="1685">IF(DF119="PAID OFF","",DE120+1)</f>
        <v/>
      </c>
      <c r="DG120" s="68" t="str">
        <f t="shared" ref="DG120" si="1686">IF(DG119="PAID OFF","",DF120+1)</f>
        <v/>
      </c>
      <c r="DH120" s="68" t="str">
        <f t="shared" ref="DH120" si="1687">IF(DH119="PAID OFF","",DG120+1)</f>
        <v/>
      </c>
      <c r="DI120" s="68" t="str">
        <f t="shared" ref="DI120" si="1688">IF(DI119="PAID OFF","",DH120+1)</f>
        <v/>
      </c>
      <c r="DJ120" s="68" t="str">
        <f t="shared" ref="DJ120" si="1689">IF(DJ119="PAID OFF","",DI120+1)</f>
        <v/>
      </c>
      <c r="DK120" s="68" t="str">
        <f t="shared" ref="DK120" si="1690">IF(DK119="PAID OFF","",DJ120+1)</f>
        <v/>
      </c>
      <c r="DL120" s="68" t="str">
        <f t="shared" ref="DL120" si="1691">IF(DL119="PAID OFF","",DK120+1)</f>
        <v/>
      </c>
      <c r="DM120" s="68" t="str">
        <f t="shared" ref="DM120" si="1692">IF(DM119="PAID OFF","",DL120+1)</f>
        <v/>
      </c>
      <c r="DN120" s="68" t="str">
        <f t="shared" ref="DN120" si="1693">IF(DN119="PAID OFF","",DM120+1)</f>
        <v/>
      </c>
      <c r="DO120" s="68" t="str">
        <f t="shared" ref="DO120" si="1694">IF(DO119="PAID OFF","",DN120+1)</f>
        <v/>
      </c>
      <c r="DP120" s="68" t="str">
        <f t="shared" ref="DP120" si="1695">IF(DP119="PAID OFF","",DO120+1)</f>
        <v/>
      </c>
      <c r="DQ120" s="68" t="str">
        <f t="shared" ref="DQ120" si="1696">IF(DQ119="PAID OFF","",DP120+1)</f>
        <v/>
      </c>
      <c r="DR120" s="68" t="str">
        <f t="shared" ref="DR120" si="1697">IF(DR119="PAID OFF","",DQ120+1)</f>
        <v/>
      </c>
      <c r="DS120" s="68" t="str">
        <f t="shared" ref="DS120" si="1698">IF(DS119="PAID OFF","",DR120+1)</f>
        <v/>
      </c>
      <c r="DT120" s="68" t="str">
        <f t="shared" ref="DT120" si="1699">IF(DT119="PAID OFF","",DS120+1)</f>
        <v/>
      </c>
      <c r="DU120" s="68" t="str">
        <f t="shared" ref="DU120" si="1700">IF(DU119="PAID OFF","",DT120+1)</f>
        <v/>
      </c>
      <c r="DV120" s="68" t="str">
        <f t="shared" ref="DV120" si="1701">IF(DV119="PAID OFF","",DU120+1)</f>
        <v/>
      </c>
      <c r="DW120" s="68" t="str">
        <f t="shared" ref="DW120" si="1702">IF(DW119="PAID OFF","",DV120+1)</f>
        <v/>
      </c>
      <c r="DX120" s="68" t="str">
        <f t="shared" ref="DX120" si="1703">IF(DX119="PAID OFF","",DW120+1)</f>
        <v/>
      </c>
      <c r="DY120" s="68" t="str">
        <f t="shared" ref="DY120" si="1704">IF(DY119="PAID OFF","",DX120+1)</f>
        <v/>
      </c>
      <c r="DZ120" s="68" t="str">
        <f t="shared" ref="DZ120" si="1705">IF(DZ119="PAID OFF","",DY120+1)</f>
        <v/>
      </c>
      <c r="EA120" s="68" t="str">
        <f t="shared" ref="EA120" si="1706">IF(EA119="PAID OFF","",DZ120+1)</f>
        <v/>
      </c>
      <c r="EB120" s="68" t="str">
        <f t="shared" ref="EB120" si="1707">IF(EB119="PAID OFF","",EA120+1)</f>
        <v/>
      </c>
      <c r="EC120" s="68" t="str">
        <f t="shared" ref="EC120" si="1708">IF(EC119="PAID OFF","",EB120+1)</f>
        <v/>
      </c>
      <c r="ED120" s="68" t="str">
        <f t="shared" ref="ED120" si="1709">IF(ED119="PAID OFF","",EC120+1)</f>
        <v/>
      </c>
      <c r="EE120" s="68" t="str">
        <f t="shared" ref="EE120" si="1710">IF(EE119="PAID OFF","",ED120+1)</f>
        <v/>
      </c>
      <c r="EF120" s="68" t="str">
        <f t="shared" ref="EF120" si="1711">IF(EF119="PAID OFF","",EE120+1)</f>
        <v/>
      </c>
      <c r="EG120" s="68" t="str">
        <f t="shared" ref="EG120" si="1712">IF(EG119="PAID OFF","",EF120+1)</f>
        <v/>
      </c>
    </row>
    <row r="121" spans="1:137" x14ac:dyDescent="0.35"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</row>
    <row r="122" spans="1:137" x14ac:dyDescent="0.35"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</row>
    <row r="123" spans="1:137" x14ac:dyDescent="0.35"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</row>
    <row r="124" spans="1:137" x14ac:dyDescent="0.35"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</row>
    <row r="125" spans="1:137" x14ac:dyDescent="0.35"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</row>
    <row r="126" spans="1:137" x14ac:dyDescent="0.35"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</row>
    <row r="127" spans="1:137" x14ac:dyDescent="0.35"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</row>
    <row r="128" spans="1:137" x14ac:dyDescent="0.35"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</row>
    <row r="129" spans="5:99" x14ac:dyDescent="0.35"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</row>
    <row r="130" spans="5:99" x14ac:dyDescent="0.35"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</row>
    <row r="131" spans="5:99" x14ac:dyDescent="0.35"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</row>
    <row r="132" spans="5:99" x14ac:dyDescent="0.35"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</row>
    <row r="133" spans="5:99" x14ac:dyDescent="0.35"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</row>
    <row r="134" spans="5:99" x14ac:dyDescent="0.35"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</row>
    <row r="135" spans="5:99" x14ac:dyDescent="0.35"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</row>
    <row r="136" spans="5:99" x14ac:dyDescent="0.35"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</row>
    <row r="137" spans="5:99" x14ac:dyDescent="0.35"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</row>
    <row r="138" spans="5:99" x14ac:dyDescent="0.35"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</row>
    <row r="139" spans="5:99" x14ac:dyDescent="0.35"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</row>
    <row r="140" spans="5:99" x14ac:dyDescent="0.35"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</row>
    <row r="141" spans="5:99" x14ac:dyDescent="0.35"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</row>
    <row r="142" spans="5:99" x14ac:dyDescent="0.35"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</row>
    <row r="143" spans="5:99" x14ac:dyDescent="0.35"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</row>
    <row r="144" spans="5:99" x14ac:dyDescent="0.35"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</row>
    <row r="145" spans="5:99" x14ac:dyDescent="0.35"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</row>
    <row r="146" spans="5:99" x14ac:dyDescent="0.35"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</row>
    <row r="147" spans="5:99" x14ac:dyDescent="0.35"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</row>
    <row r="148" spans="5:99" x14ac:dyDescent="0.35"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</row>
    <row r="149" spans="5:99" x14ac:dyDescent="0.35"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</row>
    <row r="150" spans="5:99" x14ac:dyDescent="0.35"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</row>
    <row r="151" spans="5:99" x14ac:dyDescent="0.35"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</row>
    <row r="152" spans="5:99" x14ac:dyDescent="0.35"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</row>
    <row r="153" spans="5:99" x14ac:dyDescent="0.35"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</row>
    <row r="154" spans="5:99" x14ac:dyDescent="0.35"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</row>
    <row r="155" spans="5:99" x14ac:dyDescent="0.35"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</row>
    <row r="156" spans="5:99" x14ac:dyDescent="0.35"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</row>
    <row r="157" spans="5:99" x14ac:dyDescent="0.35"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</row>
    <row r="158" spans="5:99" x14ac:dyDescent="0.35"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</row>
    <row r="159" spans="5:99" x14ac:dyDescent="0.35"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</row>
    <row r="160" spans="5:99" x14ac:dyDescent="0.35"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</row>
    <row r="161" spans="5:99" x14ac:dyDescent="0.35"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</row>
    <row r="162" spans="5:99" x14ac:dyDescent="0.35"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</row>
    <row r="163" spans="5:99" x14ac:dyDescent="0.35"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</row>
    <row r="164" spans="5:99" x14ac:dyDescent="0.35"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</row>
    <row r="165" spans="5:99" x14ac:dyDescent="0.35"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</row>
    <row r="166" spans="5:99" x14ac:dyDescent="0.35"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</row>
    <row r="167" spans="5:99" x14ac:dyDescent="0.35"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</row>
    <row r="168" spans="5:99" x14ac:dyDescent="0.35"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</row>
    <row r="169" spans="5:99" x14ac:dyDescent="0.35"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</row>
    <row r="170" spans="5:99" x14ac:dyDescent="0.35"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</row>
    <row r="171" spans="5:99" x14ac:dyDescent="0.35"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</row>
    <row r="172" spans="5:99" x14ac:dyDescent="0.35"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</row>
    <row r="173" spans="5:99" x14ac:dyDescent="0.35"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</row>
    <row r="174" spans="5:99" x14ac:dyDescent="0.35"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</row>
    <row r="175" spans="5:99" x14ac:dyDescent="0.35"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</row>
    <row r="176" spans="5:99" x14ac:dyDescent="0.35"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</row>
    <row r="177" spans="5:99" x14ac:dyDescent="0.35"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</row>
    <row r="178" spans="5:99" x14ac:dyDescent="0.35"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</row>
    <row r="179" spans="5:99" x14ac:dyDescent="0.35"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</row>
    <row r="180" spans="5:99" x14ac:dyDescent="0.35"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</row>
    <row r="181" spans="5:99" x14ac:dyDescent="0.35"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</row>
    <row r="182" spans="5:99" x14ac:dyDescent="0.35"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</row>
    <row r="183" spans="5:99" x14ac:dyDescent="0.35"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</row>
    <row r="184" spans="5:99" x14ac:dyDescent="0.35"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</row>
    <row r="185" spans="5:99" x14ac:dyDescent="0.35"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</row>
    <row r="186" spans="5:99" x14ac:dyDescent="0.35"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</row>
    <row r="187" spans="5:99" x14ac:dyDescent="0.35"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</row>
    <row r="188" spans="5:99" x14ac:dyDescent="0.35"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</row>
    <row r="189" spans="5:99" x14ac:dyDescent="0.35"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</row>
    <row r="190" spans="5:99" x14ac:dyDescent="0.35"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</row>
    <row r="191" spans="5:99" x14ac:dyDescent="0.35"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</row>
    <row r="192" spans="5:99" x14ac:dyDescent="0.35"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</row>
    <row r="193" spans="5:99" x14ac:dyDescent="0.35"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</row>
    <row r="194" spans="5:99" x14ac:dyDescent="0.35"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</row>
    <row r="195" spans="5:99" x14ac:dyDescent="0.35"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</row>
    <row r="196" spans="5:99" x14ac:dyDescent="0.35"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</row>
    <row r="197" spans="5:99" x14ac:dyDescent="0.35"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</row>
    <row r="198" spans="5:99" x14ac:dyDescent="0.35"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</row>
    <row r="199" spans="5:99" x14ac:dyDescent="0.35"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</row>
    <row r="200" spans="5:99" x14ac:dyDescent="0.35"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</row>
    <row r="201" spans="5:99" x14ac:dyDescent="0.35"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</row>
    <row r="202" spans="5:99" x14ac:dyDescent="0.35"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</row>
    <row r="203" spans="5:99" x14ac:dyDescent="0.35"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</row>
    <row r="204" spans="5:99" x14ac:dyDescent="0.35"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</row>
    <row r="205" spans="5:99" x14ac:dyDescent="0.35"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</row>
    <row r="206" spans="5:99" x14ac:dyDescent="0.35"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</row>
    <row r="207" spans="5:99" x14ac:dyDescent="0.35"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</row>
    <row r="208" spans="5:99" x14ac:dyDescent="0.35"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</row>
    <row r="209" spans="5:99" x14ac:dyDescent="0.35"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</row>
    <row r="210" spans="5:99" x14ac:dyDescent="0.35"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</row>
    <row r="211" spans="5:99" x14ac:dyDescent="0.35"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</row>
    <row r="212" spans="5:99" x14ac:dyDescent="0.35"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</row>
    <row r="213" spans="5:99" x14ac:dyDescent="0.35"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</row>
    <row r="214" spans="5:99" x14ac:dyDescent="0.35"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</row>
    <row r="215" spans="5:99" x14ac:dyDescent="0.35"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</row>
    <row r="216" spans="5:99" x14ac:dyDescent="0.35"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</row>
    <row r="217" spans="5:99" x14ac:dyDescent="0.35"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</row>
    <row r="218" spans="5:99" x14ac:dyDescent="0.35"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</row>
    <row r="219" spans="5:99" x14ac:dyDescent="0.35"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</row>
    <row r="220" spans="5:99" x14ac:dyDescent="0.35"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</row>
    <row r="221" spans="5:99" x14ac:dyDescent="0.35"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</row>
    <row r="222" spans="5:99" x14ac:dyDescent="0.35"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</row>
    <row r="223" spans="5:99" x14ac:dyDescent="0.35"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</row>
    <row r="224" spans="5:99" x14ac:dyDescent="0.35"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</row>
    <row r="225" spans="5:99" x14ac:dyDescent="0.35"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</row>
    <row r="226" spans="5:99" x14ac:dyDescent="0.35"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</row>
    <row r="227" spans="5:99" x14ac:dyDescent="0.35"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</row>
    <row r="228" spans="5:99" x14ac:dyDescent="0.35"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</row>
    <row r="229" spans="5:99" x14ac:dyDescent="0.35"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</row>
    <row r="230" spans="5:99" x14ac:dyDescent="0.35"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</row>
    <row r="231" spans="5:99" x14ac:dyDescent="0.35"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</row>
    <row r="232" spans="5:99" x14ac:dyDescent="0.35"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</row>
    <row r="233" spans="5:99" x14ac:dyDescent="0.35"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</row>
    <row r="234" spans="5:99" x14ac:dyDescent="0.35"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</row>
    <row r="235" spans="5:99" x14ac:dyDescent="0.35"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</row>
    <row r="236" spans="5:99" x14ac:dyDescent="0.35"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</row>
    <row r="237" spans="5:99" x14ac:dyDescent="0.35"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</row>
    <row r="238" spans="5:99" x14ac:dyDescent="0.35"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</row>
    <row r="239" spans="5:99" x14ac:dyDescent="0.35"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</row>
    <row r="240" spans="5:99" x14ac:dyDescent="0.35"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</row>
    <row r="241" spans="5:99" x14ac:dyDescent="0.35"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</row>
    <row r="242" spans="5:99" x14ac:dyDescent="0.35"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</row>
    <row r="243" spans="5:99" x14ac:dyDescent="0.35"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</row>
    <row r="244" spans="5:99" x14ac:dyDescent="0.35"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</row>
    <row r="245" spans="5:99" x14ac:dyDescent="0.35"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</row>
    <row r="246" spans="5:99" x14ac:dyDescent="0.35"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</row>
    <row r="247" spans="5:99" x14ac:dyDescent="0.35"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</row>
    <row r="248" spans="5:99" x14ac:dyDescent="0.35"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</row>
    <row r="249" spans="5:99" x14ac:dyDescent="0.35"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</row>
    <row r="250" spans="5:99" x14ac:dyDescent="0.35"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</row>
    <row r="251" spans="5:99" x14ac:dyDescent="0.35"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</row>
    <row r="252" spans="5:99" x14ac:dyDescent="0.35"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</row>
    <row r="253" spans="5:99" x14ac:dyDescent="0.35"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</row>
    <row r="254" spans="5:99" x14ac:dyDescent="0.35"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</row>
    <row r="255" spans="5:99" x14ac:dyDescent="0.35"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</row>
    <row r="256" spans="5:99" x14ac:dyDescent="0.35"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</row>
    <row r="257" spans="5:99" x14ac:dyDescent="0.35"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</row>
    <row r="258" spans="5:99" x14ac:dyDescent="0.35"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</row>
    <row r="259" spans="5:99" x14ac:dyDescent="0.35"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</row>
    <row r="260" spans="5:99" x14ac:dyDescent="0.35"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</row>
    <row r="261" spans="5:99" x14ac:dyDescent="0.35"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</row>
    <row r="262" spans="5:99" x14ac:dyDescent="0.35"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</row>
    <row r="263" spans="5:99" x14ac:dyDescent="0.35"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</row>
    <row r="264" spans="5:99" x14ac:dyDescent="0.35"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</row>
    <row r="265" spans="5:99" x14ac:dyDescent="0.35"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</row>
    <row r="266" spans="5:99" x14ac:dyDescent="0.35"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</row>
    <row r="267" spans="5:99" x14ac:dyDescent="0.35"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</row>
    <row r="268" spans="5:99" x14ac:dyDescent="0.35"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</row>
    <row r="269" spans="5:99" x14ac:dyDescent="0.35"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</row>
    <row r="270" spans="5:99" x14ac:dyDescent="0.35"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</row>
    <row r="271" spans="5:99" x14ac:dyDescent="0.35"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</row>
    <row r="272" spans="5:99" x14ac:dyDescent="0.35"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</row>
    <row r="273" spans="5:99" x14ac:dyDescent="0.35"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</row>
    <row r="274" spans="5:99" x14ac:dyDescent="0.35"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</row>
    <row r="275" spans="5:99" x14ac:dyDescent="0.35"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</row>
    <row r="276" spans="5:99" x14ac:dyDescent="0.35"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</row>
    <row r="277" spans="5:99" x14ac:dyDescent="0.35"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</row>
    <row r="278" spans="5:99" x14ac:dyDescent="0.35"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</row>
    <row r="279" spans="5:99" x14ac:dyDescent="0.35"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</row>
    <row r="280" spans="5:99" x14ac:dyDescent="0.35"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</row>
    <row r="281" spans="5:99" x14ac:dyDescent="0.35"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</row>
    <row r="282" spans="5:99" x14ac:dyDescent="0.35"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</row>
    <row r="283" spans="5:99" x14ac:dyDescent="0.35"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</row>
    <row r="284" spans="5:99" x14ac:dyDescent="0.35"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</row>
    <row r="285" spans="5:99" x14ac:dyDescent="0.35"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</row>
    <row r="286" spans="5:99" x14ac:dyDescent="0.35"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</row>
    <row r="287" spans="5:99" x14ac:dyDescent="0.35"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</row>
  </sheetData>
  <sheetProtection algorithmName="SHA-512" hashValue="FqwGY2uJP2yNIy1/7viBDrCc+1O/uwdnjAW3A3t/JJI78LKojCESWybVupM8oIzlyLoHgtjapJWwth0CXLiWDw==" saltValue="jeUi1OdVqXluoXxilWG3EA==" spinCount="100000" sheet="1" objects="1" scenarios="1"/>
  <mergeCells count="3">
    <mergeCell ref="D21:J35"/>
    <mergeCell ref="D9:G9"/>
    <mergeCell ref="D48:H48"/>
  </mergeCells>
  <conditionalFormatting sqref="E71:EG71">
    <cfRule type="cellIs" dxfId="29" priority="7" operator="equal">
      <formula>"PAID OFF"</formula>
    </cfRule>
  </conditionalFormatting>
  <conditionalFormatting sqref="E79:EG79">
    <cfRule type="cellIs" dxfId="28" priority="6" operator="equal">
      <formula>"PAID OFF"</formula>
    </cfRule>
  </conditionalFormatting>
  <conditionalFormatting sqref="E87:EG87">
    <cfRule type="cellIs" dxfId="27" priority="5" operator="equal">
      <formula>"PAID OFF"</formula>
    </cfRule>
  </conditionalFormatting>
  <conditionalFormatting sqref="E95:EG95">
    <cfRule type="cellIs" dxfId="26" priority="4" operator="equal">
      <formula>"PAID OFF"</formula>
    </cfRule>
  </conditionalFormatting>
  <conditionalFormatting sqref="E103:EG103">
    <cfRule type="cellIs" dxfId="25" priority="3" operator="equal">
      <formula>"PAID OFF"</formula>
    </cfRule>
  </conditionalFormatting>
  <conditionalFormatting sqref="E111:EG111">
    <cfRule type="cellIs" dxfId="24" priority="2" operator="equal">
      <formula>"PAID OFF"</formula>
    </cfRule>
  </conditionalFormatting>
  <conditionalFormatting sqref="E119:EG119">
    <cfRule type="cellIs" dxfId="23" priority="1" operator="equal">
      <formula>"PAID OFF"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07B33-872B-4462-A0DA-9711366791E9}">
  <dimension ref="A1:O39"/>
  <sheetViews>
    <sheetView workbookViewId="0">
      <selection activeCell="F5" sqref="F5"/>
    </sheetView>
  </sheetViews>
  <sheetFormatPr defaultColWidth="8.81640625" defaultRowHeight="14.5" x14ac:dyDescent="0.35"/>
  <cols>
    <col min="1" max="1" width="21.36328125" customWidth="1"/>
    <col min="2" max="2" width="14.453125" customWidth="1"/>
    <col min="3" max="3" width="23.453125" bestFit="1" customWidth="1"/>
    <col min="4" max="4" width="23" bestFit="1" customWidth="1"/>
    <col min="5" max="5" width="13.81640625" customWidth="1"/>
    <col min="6" max="6" width="20.453125" customWidth="1"/>
    <col min="7" max="7" width="11.453125" customWidth="1"/>
    <col min="8" max="8" width="4.453125" customWidth="1"/>
    <col min="9" max="9" width="27.453125" customWidth="1"/>
    <col min="10" max="10" width="12.81640625" customWidth="1"/>
    <col min="11" max="11" width="23.453125" bestFit="1" customWidth="1"/>
    <col min="12" max="12" width="20.453125" customWidth="1"/>
    <col min="13" max="13" width="14.6328125" customWidth="1"/>
    <col min="14" max="14" width="14" customWidth="1"/>
    <col min="15" max="15" width="13.6328125" customWidth="1"/>
    <col min="16" max="16" width="13" customWidth="1"/>
    <col min="17" max="17" width="12" customWidth="1"/>
    <col min="18" max="18" width="18.453125" customWidth="1"/>
    <col min="19" max="19" width="17.6328125" customWidth="1"/>
    <col min="20" max="20" width="15.1796875" bestFit="1" customWidth="1"/>
    <col min="21" max="21" width="19.81640625" bestFit="1" customWidth="1"/>
    <col min="22" max="22" width="12.36328125" customWidth="1"/>
    <col min="23" max="23" width="15.81640625" customWidth="1"/>
    <col min="24" max="24" width="12.453125" customWidth="1"/>
    <col min="25" max="25" width="14" customWidth="1"/>
    <col min="26" max="26" width="10.81640625" customWidth="1"/>
    <col min="27" max="27" width="21" customWidth="1"/>
    <col min="28" max="28" width="15.6328125" bestFit="1" customWidth="1"/>
    <col min="29" max="29" width="15.1796875" bestFit="1" customWidth="1"/>
    <col min="30" max="30" width="19.81640625" bestFit="1" customWidth="1"/>
    <col min="31" max="31" width="9.81640625" bestFit="1" customWidth="1"/>
    <col min="32" max="32" width="15.81640625" customWidth="1"/>
    <col min="33" max="33" width="12.1796875" customWidth="1"/>
    <col min="34" max="34" width="16.453125" customWidth="1"/>
    <col min="35" max="35" width="12.1796875" customWidth="1"/>
  </cols>
  <sheetData>
    <row r="1" spans="1:15" ht="15" thickBot="1" x14ac:dyDescent="0.4"/>
    <row r="2" spans="1:15" ht="26" x14ac:dyDescent="0.6">
      <c r="A2" s="200" t="s">
        <v>51</v>
      </c>
      <c r="B2" s="201"/>
      <c r="C2" s="201"/>
      <c r="D2" s="201"/>
      <c r="E2" s="201"/>
      <c r="F2" s="202"/>
      <c r="G2" s="67"/>
      <c r="H2" s="67"/>
      <c r="I2" s="200" t="s">
        <v>52</v>
      </c>
      <c r="J2" s="201"/>
      <c r="K2" s="201"/>
      <c r="L2" s="201"/>
      <c r="M2" s="201"/>
      <c r="N2" s="202"/>
    </row>
    <row r="3" spans="1:15" ht="23.5" x14ac:dyDescent="0.55000000000000004">
      <c r="A3" s="203" t="s">
        <v>36</v>
      </c>
      <c r="B3" s="204"/>
      <c r="C3" s="38">
        <f ca="1">MAX('In depth results'!F3:F9)</f>
        <v>44592</v>
      </c>
      <c r="D3" s="11" t="s">
        <v>11</v>
      </c>
      <c r="E3" s="18">
        <f ca="1">(C3-'With extra repayments workings'!C1)/365</f>
        <v>3.504109589041096</v>
      </c>
      <c r="F3" s="90" t="s">
        <v>37</v>
      </c>
      <c r="G3" s="210" t="s">
        <v>59</v>
      </c>
      <c r="H3" s="211"/>
      <c r="I3" s="203" t="s">
        <v>36</v>
      </c>
      <c r="J3" s="204"/>
      <c r="K3" s="39">
        <f ca="1">MAX('In depth results'!P3:P9)</f>
        <v>44773</v>
      </c>
      <c r="L3" s="12" t="s">
        <v>11</v>
      </c>
      <c r="M3" s="41">
        <f ca="1">(K3-'No extra repayments workings'!C1)/365</f>
        <v>4</v>
      </c>
      <c r="N3" s="91" t="s">
        <v>37</v>
      </c>
    </row>
    <row r="4" spans="1:15" ht="19" thickBot="1" x14ac:dyDescent="0.5">
      <c r="A4" s="205" t="s">
        <v>12</v>
      </c>
      <c r="B4" s="206"/>
      <c r="C4" s="13">
        <f ca="1">SUM('In depth results'!G3:G9)</f>
        <v>884.70206025754783</v>
      </c>
      <c r="D4" s="40" t="s">
        <v>13</v>
      </c>
      <c r="E4" s="19" t="s">
        <v>46</v>
      </c>
      <c r="F4" s="45">
        <f ca="1">'In depth results'!E10</f>
        <v>19684.70206025755</v>
      </c>
      <c r="G4" s="67"/>
      <c r="H4" s="67"/>
      <c r="I4" s="207" t="s">
        <v>12</v>
      </c>
      <c r="J4" s="208"/>
      <c r="K4" s="43">
        <f ca="1">SUM('In depth results'!Q3:Q9)</f>
        <v>1092.3866354993929</v>
      </c>
      <c r="L4" s="44" t="s">
        <v>13</v>
      </c>
      <c r="M4" s="44" t="s">
        <v>46</v>
      </c>
      <c r="N4" s="48">
        <f ca="1">'In depth results'!N10</f>
        <v>19892.386635499395</v>
      </c>
    </row>
    <row r="5" spans="1:15" ht="18.5" x14ac:dyDescent="0.45">
      <c r="A5" s="92" t="s">
        <v>38</v>
      </c>
      <c r="B5" s="93">
        <f ca="1">(C3-'With extra repayments workings'!C1)*'Enter loan data'!B7/(365)*12+SUM('With extra repayments workings'!C3:CU3)</f>
        <v>2102.4657534246576</v>
      </c>
      <c r="C5" s="94" t="s">
        <v>39</v>
      </c>
      <c r="D5" s="95">
        <f ca="1">E3</f>
        <v>3.504109589041096</v>
      </c>
      <c r="E5" s="94" t="s">
        <v>40</v>
      </c>
      <c r="F5" s="96">
        <f ca="1">B5/D5/12</f>
        <v>50</v>
      </c>
      <c r="G5" s="67"/>
      <c r="H5" s="67"/>
      <c r="I5" s="97"/>
      <c r="J5" s="98"/>
      <c r="K5" s="97"/>
      <c r="L5" s="97"/>
      <c r="M5" s="97"/>
      <c r="N5" s="97"/>
    </row>
    <row r="6" spans="1:15" ht="19" thickBot="1" x14ac:dyDescent="0.5">
      <c r="A6" s="99" t="s">
        <v>47</v>
      </c>
      <c r="B6" s="100">
        <f ca="1">'In depth results'!O10</f>
        <v>207.68457524184487</v>
      </c>
      <c r="C6" s="101" t="s">
        <v>14</v>
      </c>
      <c r="D6" s="102">
        <f ca="1">M3-E3</f>
        <v>0.49589041095890396</v>
      </c>
      <c r="E6" s="101" t="s">
        <v>40</v>
      </c>
      <c r="F6" s="103">
        <f ca="1">D6*12</f>
        <v>5.9506849315068475</v>
      </c>
      <c r="G6" s="67"/>
      <c r="H6" s="67"/>
      <c r="I6" s="104"/>
      <c r="J6" s="94"/>
      <c r="K6" s="105"/>
      <c r="L6" s="94"/>
      <c r="M6" s="106"/>
      <c r="N6" s="106"/>
    </row>
    <row r="7" spans="1:15" ht="18.5" x14ac:dyDescent="0.45">
      <c r="A7" s="107"/>
      <c r="B7" s="94"/>
      <c r="C7" s="94"/>
      <c r="D7" s="94"/>
      <c r="E7" s="94"/>
      <c r="F7" s="94"/>
      <c r="G7" s="67"/>
      <c r="H7" s="67"/>
      <c r="I7" s="97"/>
      <c r="J7" s="97"/>
      <c r="K7" s="108"/>
      <c r="L7" s="97"/>
      <c r="M7" s="97"/>
      <c r="N7" s="97"/>
    </row>
    <row r="8" spans="1:15" ht="18.5" x14ac:dyDescent="0.45">
      <c r="A8" s="94" t="s">
        <v>42</v>
      </c>
      <c r="B8" s="94" t="s">
        <v>43</v>
      </c>
      <c r="C8" s="109">
        <f ca="1">F5+'In depth results'!D10</f>
        <v>470</v>
      </c>
      <c r="D8" s="209" t="s">
        <v>44</v>
      </c>
      <c r="E8" s="209"/>
      <c r="F8" s="209"/>
      <c r="G8" s="67"/>
      <c r="H8" s="67"/>
      <c r="I8" s="97"/>
      <c r="J8" s="97"/>
      <c r="K8" s="104"/>
      <c r="L8" s="97"/>
      <c r="M8" s="97"/>
      <c r="N8" s="97"/>
    </row>
    <row r="9" spans="1:15" ht="18.5" x14ac:dyDescent="0.45">
      <c r="A9" s="94" t="s">
        <v>45</v>
      </c>
      <c r="B9" s="110">
        <f ca="1">(C8*F6)+B6</f>
        <v>3004.506493050063</v>
      </c>
      <c r="C9" s="94" t="s">
        <v>57</v>
      </c>
      <c r="D9" s="111">
        <f ca="1">K3</f>
        <v>44773</v>
      </c>
      <c r="E9" s="209" t="s">
        <v>53</v>
      </c>
      <c r="F9" s="209"/>
      <c r="G9" s="67"/>
      <c r="H9" s="67"/>
      <c r="I9" s="97"/>
      <c r="J9" s="97"/>
      <c r="K9" s="97"/>
      <c r="L9" s="97"/>
      <c r="M9" s="97"/>
      <c r="N9" s="97"/>
    </row>
    <row r="10" spans="1:15" ht="15" thickBot="1" x14ac:dyDescent="0.4">
      <c r="A10" s="68"/>
      <c r="B10" s="68"/>
      <c r="C10" s="68"/>
      <c r="D10" s="68"/>
      <c r="E10" s="68"/>
      <c r="F10" s="68"/>
      <c r="G10" s="67"/>
      <c r="H10" s="67"/>
      <c r="I10" s="67"/>
      <c r="J10" s="67"/>
      <c r="K10" s="67"/>
      <c r="L10" s="67"/>
      <c r="M10" s="67"/>
      <c r="N10" s="67"/>
    </row>
    <row r="11" spans="1:15" ht="26" x14ac:dyDescent="0.6">
      <c r="A11" s="200" t="s">
        <v>51</v>
      </c>
      <c r="B11" s="201"/>
      <c r="C11" s="201"/>
      <c r="D11" s="201"/>
      <c r="E11" s="201"/>
      <c r="F11" s="202"/>
      <c r="G11" s="67"/>
      <c r="H11" s="67"/>
      <c r="I11" s="200" t="s">
        <v>58</v>
      </c>
      <c r="J11" s="201"/>
      <c r="K11" s="201"/>
      <c r="L11" s="201"/>
      <c r="M11" s="201"/>
      <c r="N11" s="202"/>
    </row>
    <row r="12" spans="1:15" ht="23.5" x14ac:dyDescent="0.55000000000000004">
      <c r="A12" s="203" t="s">
        <v>36</v>
      </c>
      <c r="B12" s="204"/>
      <c r="C12" s="38">
        <f ca="1">C3</f>
        <v>44592</v>
      </c>
      <c r="D12" s="11" t="s">
        <v>11</v>
      </c>
      <c r="E12" s="18">
        <f ca="1">E3</f>
        <v>3.504109589041096</v>
      </c>
      <c r="F12" s="90" t="s">
        <v>37</v>
      </c>
      <c r="G12" s="210" t="s">
        <v>59</v>
      </c>
      <c r="H12" s="211"/>
      <c r="I12" s="203" t="s">
        <v>36</v>
      </c>
      <c r="J12" s="204"/>
      <c r="K12" s="39">
        <f ca="1">MAX('In depth results'!G15:G21)</f>
        <v>46356</v>
      </c>
      <c r="L12" s="12" t="s">
        <v>11</v>
      </c>
      <c r="M12" s="41">
        <f ca="1">(K12-'No snowball workings'!C1)/365</f>
        <v>8.3369863013698637</v>
      </c>
      <c r="N12" s="91" t="s">
        <v>37</v>
      </c>
    </row>
    <row r="13" spans="1:15" ht="26.5" thickBot="1" x14ac:dyDescent="0.65">
      <c r="A13" s="205" t="s">
        <v>12</v>
      </c>
      <c r="B13" s="206"/>
      <c r="C13" s="13">
        <f ca="1">C4</f>
        <v>884.70206025754783</v>
      </c>
      <c r="D13" s="40" t="s">
        <v>13</v>
      </c>
      <c r="E13" s="19" t="s">
        <v>46</v>
      </c>
      <c r="F13" s="45">
        <f ca="1">F4</f>
        <v>19684.70206025755</v>
      </c>
      <c r="G13" s="67"/>
      <c r="H13" s="67"/>
      <c r="I13" s="207" t="s">
        <v>12</v>
      </c>
      <c r="J13" s="208"/>
      <c r="K13" s="43">
        <f ca="1">'In depth results'!H22</f>
        <v>1154.3064244122722</v>
      </c>
      <c r="L13" s="44" t="s">
        <v>13</v>
      </c>
      <c r="M13" s="44" t="s">
        <v>46</v>
      </c>
      <c r="N13" s="48">
        <f ca="1">'In depth results'!E22</f>
        <v>19954.306424412272</v>
      </c>
      <c r="O13" s="49"/>
    </row>
    <row r="14" spans="1:15" ht="18.5" x14ac:dyDescent="0.45">
      <c r="A14" s="92" t="s">
        <v>38</v>
      </c>
      <c r="B14" s="93">
        <f ca="1">B5</f>
        <v>2102.4657534246576</v>
      </c>
      <c r="C14" s="94" t="s">
        <v>39</v>
      </c>
      <c r="D14" s="95">
        <f ca="1">D5</f>
        <v>3.504109589041096</v>
      </c>
      <c r="E14" s="94" t="s">
        <v>40</v>
      </c>
      <c r="F14" s="96">
        <f ca="1">F5</f>
        <v>50</v>
      </c>
      <c r="G14" s="67"/>
      <c r="H14" s="67"/>
      <c r="I14" s="97"/>
      <c r="J14" s="98"/>
      <c r="K14" s="97"/>
      <c r="L14" s="97"/>
      <c r="M14" s="97"/>
      <c r="N14" s="97"/>
    </row>
    <row r="15" spans="1:15" ht="19" thickBot="1" x14ac:dyDescent="0.5">
      <c r="A15" s="99" t="s">
        <v>47</v>
      </c>
      <c r="B15" s="100">
        <f ca="1">'In depth results'!F22</f>
        <v>269.60436415472373</v>
      </c>
      <c r="C15" s="101" t="s">
        <v>14</v>
      </c>
      <c r="D15" s="102">
        <f ca="1">M12-E12</f>
        <v>4.8328767123287673</v>
      </c>
      <c r="E15" s="101" t="s">
        <v>40</v>
      </c>
      <c r="F15" s="103">
        <f ca="1">D15*12</f>
        <v>57.994520547945207</v>
      </c>
      <c r="G15" s="67"/>
      <c r="H15" s="67"/>
      <c r="I15" s="104"/>
      <c r="J15" s="94"/>
      <c r="K15" s="105"/>
      <c r="L15" s="94"/>
      <c r="M15" s="106"/>
      <c r="N15" s="106"/>
      <c r="O15" s="50"/>
    </row>
    <row r="16" spans="1:15" ht="18.5" x14ac:dyDescent="0.45">
      <c r="A16" s="107"/>
      <c r="B16" s="94"/>
      <c r="C16" s="94"/>
      <c r="D16" s="94"/>
      <c r="E16" s="94"/>
      <c r="F16" s="94"/>
      <c r="G16" s="67"/>
      <c r="H16" s="67"/>
      <c r="I16" s="97"/>
      <c r="J16" s="97"/>
      <c r="K16" s="108"/>
      <c r="L16" s="97"/>
      <c r="M16" s="97"/>
      <c r="N16" s="97"/>
      <c r="O16" s="14"/>
    </row>
    <row r="17" spans="1:15" ht="18.5" x14ac:dyDescent="0.45">
      <c r="A17" s="94" t="s">
        <v>42</v>
      </c>
      <c r="B17" s="94" t="s">
        <v>43</v>
      </c>
      <c r="C17" s="109">
        <f ca="1">C8</f>
        <v>470</v>
      </c>
      <c r="D17" s="209" t="s">
        <v>44</v>
      </c>
      <c r="E17" s="209"/>
      <c r="F17" s="209"/>
      <c r="G17" s="67"/>
      <c r="H17" s="67"/>
      <c r="I17" s="97"/>
      <c r="J17" s="97"/>
      <c r="K17" s="104"/>
      <c r="L17" s="97"/>
      <c r="M17" s="97"/>
      <c r="N17" s="97"/>
      <c r="O17" s="47"/>
    </row>
    <row r="18" spans="1:15" ht="18.5" x14ac:dyDescent="0.45">
      <c r="A18" s="94" t="s">
        <v>45</v>
      </c>
      <c r="B18" s="110">
        <f ca="1">(C17*F15)+B15</f>
        <v>27527.02902168897</v>
      </c>
      <c r="C18" s="94" t="s">
        <v>57</v>
      </c>
      <c r="D18" s="111">
        <f ca="1">K12</f>
        <v>46356</v>
      </c>
      <c r="E18" s="209" t="s">
        <v>48</v>
      </c>
      <c r="F18" s="209"/>
      <c r="G18" s="67"/>
      <c r="H18" s="67"/>
      <c r="I18" s="97"/>
      <c r="J18" s="97"/>
      <c r="K18" s="97"/>
      <c r="L18" s="97"/>
      <c r="M18" s="97"/>
      <c r="N18" s="97"/>
      <c r="O18" s="14"/>
    </row>
    <row r="19" spans="1:15" ht="18.5" x14ac:dyDescent="0.45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14"/>
    </row>
    <row r="20" spans="1:15" ht="19" thickBot="1" x14ac:dyDescent="0.5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14"/>
    </row>
    <row r="21" spans="1:15" ht="26" x14ac:dyDescent="0.6">
      <c r="A21" s="212" t="s">
        <v>52</v>
      </c>
      <c r="B21" s="213"/>
      <c r="C21" s="213"/>
      <c r="D21" s="213"/>
      <c r="E21" s="213"/>
      <c r="F21" s="214"/>
      <c r="G21" s="67"/>
      <c r="H21" s="67"/>
      <c r="I21" s="200" t="s">
        <v>58</v>
      </c>
      <c r="J21" s="201"/>
      <c r="K21" s="201"/>
      <c r="L21" s="201"/>
      <c r="M21" s="201"/>
      <c r="N21" s="202"/>
    </row>
    <row r="22" spans="1:15" ht="23.5" x14ac:dyDescent="0.55000000000000004">
      <c r="A22" s="205" t="s">
        <v>36</v>
      </c>
      <c r="B22" s="206"/>
      <c r="C22" s="38">
        <f ca="1">K3</f>
        <v>44773</v>
      </c>
      <c r="D22" s="11" t="s">
        <v>11</v>
      </c>
      <c r="E22" s="18">
        <f ca="1">M3</f>
        <v>4</v>
      </c>
      <c r="F22" s="90" t="s">
        <v>37</v>
      </c>
      <c r="G22" s="210" t="s">
        <v>59</v>
      </c>
      <c r="H22" s="211"/>
      <c r="I22" s="203" t="s">
        <v>36</v>
      </c>
      <c r="J22" s="204"/>
      <c r="K22" s="39">
        <f ca="1">MAX('In depth results'!P15:P21)</f>
        <v>46356</v>
      </c>
      <c r="L22" s="12" t="s">
        <v>11</v>
      </c>
      <c r="M22" s="41">
        <f ca="1">(K22-'No snowball workings'!C1)/365</f>
        <v>8.3369863013698637</v>
      </c>
      <c r="N22" s="91" t="s">
        <v>37</v>
      </c>
    </row>
    <row r="23" spans="1:15" ht="26.5" thickBot="1" x14ac:dyDescent="0.65">
      <c r="A23" s="205" t="s">
        <v>12</v>
      </c>
      <c r="B23" s="206"/>
      <c r="C23" s="13">
        <f ca="1">K4</f>
        <v>1092.3866354993929</v>
      </c>
      <c r="D23" s="40" t="s">
        <v>13</v>
      </c>
      <c r="E23" s="19" t="str">
        <f>M4</f>
        <v>or a total of</v>
      </c>
      <c r="F23" s="45">
        <f ca="1">N4</f>
        <v>19892.386635499395</v>
      </c>
      <c r="G23" s="67"/>
      <c r="H23" s="67"/>
      <c r="I23" s="207" t="s">
        <v>12</v>
      </c>
      <c r="J23" s="208"/>
      <c r="K23" s="43">
        <f ca="1">'In depth results'!Q22</f>
        <v>1154.3064244122722</v>
      </c>
      <c r="L23" s="44" t="s">
        <v>13</v>
      </c>
      <c r="M23" s="44" t="s">
        <v>46</v>
      </c>
      <c r="N23" s="48">
        <f ca="1">'In depth results'!N22</f>
        <v>19954.306424412272</v>
      </c>
      <c r="O23" s="49"/>
    </row>
    <row r="24" spans="1:15" ht="19" thickBot="1" x14ac:dyDescent="0.5">
      <c r="A24" s="99" t="s">
        <v>47</v>
      </c>
      <c r="B24" s="100">
        <f ca="1">'In depth results'!O22</f>
        <v>61.919788912878857</v>
      </c>
      <c r="C24" s="101" t="s">
        <v>14</v>
      </c>
      <c r="D24" s="102">
        <f ca="1">M22-E22</f>
        <v>4.3369863013698637</v>
      </c>
      <c r="E24" s="101" t="s">
        <v>40</v>
      </c>
      <c r="F24" s="103">
        <f ca="1">D24*12</f>
        <v>52.043835616438365</v>
      </c>
      <c r="G24" s="67"/>
      <c r="H24" s="67"/>
      <c r="I24" s="104"/>
      <c r="J24" s="94"/>
      <c r="K24" s="105"/>
      <c r="L24" s="94"/>
      <c r="M24" s="106"/>
      <c r="N24" s="106"/>
    </row>
    <row r="25" spans="1:15" ht="18.5" x14ac:dyDescent="0.45">
      <c r="A25" s="67"/>
      <c r="B25" s="67"/>
      <c r="C25" s="67"/>
      <c r="D25" s="67"/>
      <c r="E25" s="67"/>
      <c r="F25" s="67" t="s">
        <v>10</v>
      </c>
      <c r="G25" s="67"/>
      <c r="H25" s="67"/>
      <c r="I25" s="97"/>
      <c r="J25" s="97"/>
      <c r="K25" s="108"/>
      <c r="L25" s="97"/>
      <c r="M25" s="97"/>
      <c r="N25" s="97"/>
      <c r="O25" s="50"/>
    </row>
    <row r="26" spans="1:15" ht="18.5" x14ac:dyDescent="0.45">
      <c r="A26" s="94" t="s">
        <v>42</v>
      </c>
      <c r="B26" s="94" t="s">
        <v>43</v>
      </c>
      <c r="C26" s="109">
        <f ca="1">'In depth results'!D10</f>
        <v>420</v>
      </c>
      <c r="D26" s="209" t="s">
        <v>44</v>
      </c>
      <c r="E26" s="209"/>
      <c r="F26" s="209"/>
      <c r="G26" s="67"/>
      <c r="H26" s="67"/>
      <c r="I26" s="97"/>
      <c r="J26" s="97"/>
      <c r="K26" s="104"/>
      <c r="L26" s="97"/>
      <c r="M26" s="97"/>
      <c r="N26" s="97"/>
      <c r="O26" s="14"/>
    </row>
    <row r="27" spans="1:15" ht="18.5" x14ac:dyDescent="0.45">
      <c r="A27" s="94" t="s">
        <v>45</v>
      </c>
      <c r="B27" s="110">
        <f ca="1">(C26*F24)+B24</f>
        <v>21920.330747816992</v>
      </c>
      <c r="C27" s="94" t="s">
        <v>57</v>
      </c>
      <c r="D27" s="111">
        <f ca="1">K22</f>
        <v>46356</v>
      </c>
      <c r="E27" s="209" t="s">
        <v>48</v>
      </c>
      <c r="F27" s="209"/>
      <c r="G27" s="67"/>
      <c r="H27" s="67"/>
      <c r="I27" s="97"/>
      <c r="J27" s="97"/>
      <c r="K27" s="97"/>
      <c r="L27" s="97"/>
      <c r="M27" s="97"/>
      <c r="N27" s="97"/>
      <c r="O27" s="47"/>
    </row>
    <row r="28" spans="1:15" ht="18.5" x14ac:dyDescent="0.45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14"/>
    </row>
    <row r="29" spans="1:15" ht="18.5" x14ac:dyDescent="0.45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14"/>
    </row>
    <row r="30" spans="1:15" ht="18.5" x14ac:dyDescent="0.45">
      <c r="O30" s="14"/>
    </row>
    <row r="33" spans="15:15" ht="26" x14ac:dyDescent="0.6">
      <c r="O33" s="49"/>
    </row>
    <row r="35" spans="15:15" ht="15.5" x14ac:dyDescent="0.35">
      <c r="O35" s="50"/>
    </row>
    <row r="36" spans="15:15" ht="18.5" x14ac:dyDescent="0.45">
      <c r="O36" s="47"/>
    </row>
    <row r="37" spans="15:15" ht="18.5" x14ac:dyDescent="0.45">
      <c r="O37" s="14"/>
    </row>
    <row r="38" spans="15:15" ht="18.5" x14ac:dyDescent="0.45">
      <c r="O38" s="14"/>
    </row>
    <row r="39" spans="15:15" ht="18.5" x14ac:dyDescent="0.45">
      <c r="O39" s="14"/>
    </row>
  </sheetData>
  <sheetProtection algorithmName="SHA-512" hashValue="f4/4FJhn3zkyNuFknUNbbixBja3XTEKwN7nHs+xUM1TELJAfJ3pWFcSENJBLlYlhx9sg0x3YM/d0eWjlqiPbNQ==" saltValue="omwyAGvtR3ePTttJ+Vwlcg==" spinCount="100000" sheet="1" objects="1" scenarios="1"/>
  <sortState xmlns:xlrd2="http://schemas.microsoft.com/office/spreadsheetml/2017/richdata2" ref="A3:G9">
    <sortCondition ref="B3:B9"/>
  </sortState>
  <mergeCells count="27">
    <mergeCell ref="I13:J13"/>
    <mergeCell ref="A13:B13"/>
    <mergeCell ref="A22:B22"/>
    <mergeCell ref="I21:N21"/>
    <mergeCell ref="A21:F21"/>
    <mergeCell ref="G22:H22"/>
    <mergeCell ref="E18:F18"/>
    <mergeCell ref="D17:F17"/>
    <mergeCell ref="E27:F27"/>
    <mergeCell ref="D26:F26"/>
    <mergeCell ref="A23:B23"/>
    <mergeCell ref="I23:J23"/>
    <mergeCell ref="I22:J22"/>
    <mergeCell ref="A11:F11"/>
    <mergeCell ref="I11:N11"/>
    <mergeCell ref="I2:N2"/>
    <mergeCell ref="A2:F2"/>
    <mergeCell ref="A12:B12"/>
    <mergeCell ref="A4:B4"/>
    <mergeCell ref="A3:B3"/>
    <mergeCell ref="I12:J12"/>
    <mergeCell ref="I4:J4"/>
    <mergeCell ref="I3:J3"/>
    <mergeCell ref="E9:F9"/>
    <mergeCell ref="D8:F8"/>
    <mergeCell ref="G3:H3"/>
    <mergeCell ref="G12:H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0415F-7088-4F58-9620-303C1D2B341E}">
  <dimension ref="A1:Q22"/>
  <sheetViews>
    <sheetView workbookViewId="0">
      <selection activeCell="L19" sqref="L19"/>
    </sheetView>
  </sheetViews>
  <sheetFormatPr defaultColWidth="8.81640625" defaultRowHeight="14.5" x14ac:dyDescent="0.35"/>
  <cols>
    <col min="1" max="1" width="21.36328125" customWidth="1"/>
    <col min="2" max="2" width="13.1796875" customWidth="1"/>
    <col min="3" max="3" width="15.1796875" bestFit="1" customWidth="1"/>
    <col min="4" max="4" width="19.453125" customWidth="1"/>
    <col min="5" max="5" width="11.36328125" customWidth="1"/>
    <col min="6" max="6" width="12.81640625" customWidth="1"/>
    <col min="7" max="7" width="12.6328125" customWidth="1"/>
    <col min="8" max="8" width="12.1796875" customWidth="1"/>
    <col min="9" max="9" width="18.6328125" customWidth="1"/>
    <col min="10" max="10" width="21.81640625" customWidth="1"/>
    <col min="11" max="11" width="15.1796875" bestFit="1" customWidth="1"/>
    <col min="12" max="12" width="20.1796875" customWidth="1"/>
    <col min="13" max="13" width="20" customWidth="1"/>
    <col min="14" max="14" width="14" customWidth="1"/>
    <col min="15" max="15" width="11.81640625" bestFit="1" customWidth="1"/>
    <col min="16" max="16" width="13.453125" customWidth="1"/>
    <col min="17" max="17" width="12.453125" customWidth="1"/>
    <col min="18" max="18" width="18.453125" customWidth="1"/>
    <col min="19" max="19" width="12.36328125" customWidth="1"/>
    <col min="20" max="20" width="15.1796875" bestFit="1" customWidth="1"/>
    <col min="21" max="21" width="18.81640625" customWidth="1"/>
    <col min="22" max="22" width="12.6328125" customWidth="1"/>
    <col min="23" max="23" width="13.6328125" customWidth="1"/>
    <col min="24" max="24" width="11.81640625" bestFit="1" customWidth="1"/>
    <col min="25" max="25" width="13.453125" customWidth="1"/>
    <col min="27" max="27" width="16" customWidth="1"/>
  </cols>
  <sheetData>
    <row r="1" spans="1:17" x14ac:dyDescent="0.35">
      <c r="A1" s="199" t="s">
        <v>54</v>
      </c>
      <c r="B1" s="199"/>
      <c r="C1" s="199"/>
      <c r="D1" s="199"/>
      <c r="E1" s="199"/>
      <c r="F1" s="199"/>
      <c r="G1" s="199"/>
      <c r="I1" s="55"/>
      <c r="J1" s="199" t="s">
        <v>55</v>
      </c>
      <c r="K1" s="199"/>
      <c r="L1" s="199"/>
      <c r="M1" s="199"/>
      <c r="N1" s="199"/>
      <c r="O1" s="199"/>
      <c r="P1" s="199"/>
      <c r="Q1" s="199"/>
    </row>
    <row r="2" spans="1:17" ht="31" x14ac:dyDescent="0.35">
      <c r="A2" s="1" t="s">
        <v>0</v>
      </c>
      <c r="B2" s="2" t="s">
        <v>1</v>
      </c>
      <c r="C2" s="2" t="s">
        <v>2</v>
      </c>
      <c r="D2" s="3" t="s">
        <v>3</v>
      </c>
      <c r="E2" s="4" t="s">
        <v>5</v>
      </c>
      <c r="F2" s="5" t="s">
        <v>35</v>
      </c>
      <c r="G2" s="6" t="s">
        <v>4</v>
      </c>
      <c r="H2" s="164"/>
      <c r="I2" s="42"/>
      <c r="J2" s="54" t="s">
        <v>0</v>
      </c>
      <c r="K2" s="2" t="s">
        <v>1</v>
      </c>
      <c r="L2" s="2" t="s">
        <v>2</v>
      </c>
      <c r="M2" s="6" t="s">
        <v>3</v>
      </c>
      <c r="N2" s="4" t="s">
        <v>5</v>
      </c>
      <c r="O2" s="5" t="s">
        <v>41</v>
      </c>
      <c r="P2" s="5" t="s">
        <v>35</v>
      </c>
      <c r="Q2" s="6" t="s">
        <v>4</v>
      </c>
    </row>
    <row r="3" spans="1:17" ht="15.5" x14ac:dyDescent="0.35">
      <c r="A3" s="169" t="str">
        <f ca="1">VLOOKUP(1,'Enter loan data'!$C$50:$G$56,2,FALSE)</f>
        <v>The Warehouse</v>
      </c>
      <c r="B3" s="167">
        <f ca="1">VLOOKUP(1,'Enter loan data'!$C$50:$G$56,3,FALSE)</f>
        <v>1800</v>
      </c>
      <c r="C3" s="168">
        <f ca="1">VLOOKUP(1,'Enter loan data'!$C$50:$G$56,4,FALSE)</f>
        <v>0.18</v>
      </c>
      <c r="D3" s="58">
        <f ca="1">VLOOKUP(1,'Enter loan data'!$C$50:$G$56,5,FALSE)</f>
        <v>100</v>
      </c>
      <c r="E3" s="56">
        <f t="shared" ref="E3:E9" ca="1" si="0">B3+G3</f>
        <v>1999.6030083095268</v>
      </c>
      <c r="F3" s="57">
        <f ca="1">EOMONTH('With extra repayments workings'!$C$1,MAX('With extra repayments workings'!C14:CU14))</f>
        <v>43738</v>
      </c>
      <c r="G3" s="58">
        <f ca="1">SUM('With extra repayments workings'!C8:CU8)</f>
        <v>199.60300830952673</v>
      </c>
      <c r="H3" s="68"/>
      <c r="I3" s="67"/>
      <c r="J3" s="113" t="str">
        <f t="shared" ref="J3:M9" ca="1" si="1">A3</f>
        <v>The Warehouse</v>
      </c>
      <c r="K3" s="112">
        <f t="shared" ca="1" si="1"/>
        <v>1800</v>
      </c>
      <c r="L3" s="114">
        <f t="shared" ca="1" si="1"/>
        <v>0.18</v>
      </c>
      <c r="M3" s="71">
        <f t="shared" ca="1" si="1"/>
        <v>100</v>
      </c>
      <c r="N3" s="115">
        <f t="shared" ref="N3:N9" ca="1" si="2">K3+Q3</f>
        <v>2113.8566642679134</v>
      </c>
      <c r="O3" s="115">
        <f t="shared" ref="O3:O9" ca="1" si="3">N3-E3</f>
        <v>114.25365595838662</v>
      </c>
      <c r="P3" s="57">
        <f ca="1">EOMONTH('No extra repayments workings'!$C$1,MAX('No extra repayments workings'!C12:CU12))</f>
        <v>43982</v>
      </c>
      <c r="Q3" s="59">
        <f ca="1">SUM('No extra repayments workings'!C6:CU6)</f>
        <v>313.85666426791357</v>
      </c>
    </row>
    <row r="4" spans="1:17" ht="15.5" x14ac:dyDescent="0.35">
      <c r="A4" s="170" t="str">
        <f ca="1">VLOOKUP(2,'Enter loan data'!$C$50:$G$56,2,FALSE)</f>
        <v>Car</v>
      </c>
      <c r="B4" s="115">
        <f ca="1">VLOOKUP(2,'Enter loan data'!$C$50:$G$56,3,FALSE)</f>
        <v>6000</v>
      </c>
      <c r="C4" s="165">
        <f ca="1">VLOOKUP(2,'Enter loan data'!$C$50:$G$56,4,FALSE)</f>
        <v>0.08</v>
      </c>
      <c r="D4" s="59">
        <f ca="1">VLOOKUP(2,'Enter loan data'!$C$50:$G$56,5,FALSE)</f>
        <v>200</v>
      </c>
      <c r="E4" s="56">
        <f t="shared" ca="1" si="0"/>
        <v>6599.2999292786499</v>
      </c>
      <c r="F4" s="57">
        <f ca="1">EOMONTH('With extra repayments workings'!$C$1,MAX('With extra repayments workings'!C24:CU24))</f>
        <v>44074</v>
      </c>
      <c r="G4" s="59">
        <f ca="1">SUM('With extra repayments workings'!C18:CU18)</f>
        <v>599.29992927864953</v>
      </c>
      <c r="H4" s="68"/>
      <c r="I4" s="67"/>
      <c r="J4" s="117" t="str">
        <f t="shared" ca="1" si="1"/>
        <v>Car</v>
      </c>
      <c r="K4" s="116">
        <f t="shared" ca="1" si="1"/>
        <v>6000</v>
      </c>
      <c r="L4" s="118">
        <f t="shared" ca="1" si="1"/>
        <v>0.08</v>
      </c>
      <c r="M4" s="74">
        <f t="shared" ca="1" si="1"/>
        <v>200</v>
      </c>
      <c r="N4" s="115">
        <f t="shared" ca="1" si="2"/>
        <v>6682.1627758416626</v>
      </c>
      <c r="O4" s="115">
        <f t="shared" ca="1" si="3"/>
        <v>82.862846563012681</v>
      </c>
      <c r="P4" s="57">
        <f ca="1">EOMONTH('No extra repayments workings'!$C$1,MAX('No extra repayments workings'!C22:CU22))</f>
        <v>44227</v>
      </c>
      <c r="Q4" s="59">
        <f ca="1">SUM('No extra repayments workings'!C16:CU16)</f>
        <v>682.16277584166221</v>
      </c>
    </row>
    <row r="5" spans="1:17" ht="15.5" x14ac:dyDescent="0.35">
      <c r="A5" s="170" t="str">
        <f ca="1">VLOOKUP(3,'Enter loan data'!$C$50:$G$56,2,FALSE)</f>
        <v>Smith City</v>
      </c>
      <c r="B5" s="115">
        <f ca="1">VLOOKUP(3,'Enter loan data'!$C$50:$G$56,3,FALSE)</f>
        <v>1000</v>
      </c>
      <c r="C5" s="165">
        <f ca="1">VLOOKUP(3,'Enter loan data'!$C$50:$G$56,4,FALSE)</f>
        <v>0.05</v>
      </c>
      <c r="D5" s="59">
        <f ca="1">VLOOKUP(3,'Enter loan data'!$C$50:$G$56,5,FALSE)</f>
        <v>20</v>
      </c>
      <c r="E5" s="56">
        <f t="shared" ca="1" si="0"/>
        <v>1085.7991226693716</v>
      </c>
      <c r="F5" s="57">
        <f ca="1">EOMONTH('With extra repayments workings'!$C$1,MAX('With extra repayments workings'!C34:CU34))</f>
        <v>44135</v>
      </c>
      <c r="G5" s="59">
        <f ca="1">SUM('With extra repayments workings'!C28:CU28)</f>
        <v>85.799122669371684</v>
      </c>
      <c r="H5" s="68"/>
      <c r="I5" s="67"/>
      <c r="J5" s="117" t="str">
        <f t="shared" ca="1" si="1"/>
        <v>Smith City</v>
      </c>
      <c r="K5" s="116">
        <f t="shared" ca="1" si="1"/>
        <v>1000</v>
      </c>
      <c r="L5" s="118">
        <f t="shared" ca="1" si="1"/>
        <v>0.05</v>
      </c>
      <c r="M5" s="74">
        <f t="shared" ca="1" si="1"/>
        <v>20</v>
      </c>
      <c r="N5" s="115">
        <f t="shared" ca="1" si="2"/>
        <v>1096.3671953898172</v>
      </c>
      <c r="O5" s="115">
        <f t="shared" ca="1" si="3"/>
        <v>10.568072720445571</v>
      </c>
      <c r="P5" s="57">
        <f ca="1">EOMONTH('No extra repayments workings'!$C$1,MAX('No extra repayments workings'!C32:CU32))</f>
        <v>44255</v>
      </c>
      <c r="Q5" s="59">
        <f ca="1">SUM('No extra repayments workings'!C26:CU26)</f>
        <v>96.367195389817113</v>
      </c>
    </row>
    <row r="6" spans="1:17" ht="15.5" x14ac:dyDescent="0.35">
      <c r="A6" s="170" t="str">
        <f ca="1">VLOOKUP(4,'Enter loan data'!$C$50:$G$56,2,FALSE)</f>
        <v/>
      </c>
      <c r="B6" s="115">
        <f ca="1">VLOOKUP(4,'Enter loan data'!$C$50:$G$56,3,FALSE)</f>
        <v>0</v>
      </c>
      <c r="C6" s="165">
        <f ca="1">VLOOKUP(4,'Enter loan data'!$C$50:$G$56,4,FALSE)</f>
        <v>0</v>
      </c>
      <c r="D6" s="59">
        <f ca="1">VLOOKUP(4,'Enter loan data'!$C$50:$G$56,5,FALSE)</f>
        <v>0</v>
      </c>
      <c r="E6" s="56">
        <f t="shared" ca="1" si="0"/>
        <v>0</v>
      </c>
      <c r="F6" s="57">
        <f ca="1">EOMONTH('With extra repayments workings'!$C$1,MAX('With extra repayments workings'!C44:CU44))</f>
        <v>43373</v>
      </c>
      <c r="G6" s="59">
        <f ca="1">SUM('With extra repayments workings'!C38:CU38)</f>
        <v>0</v>
      </c>
      <c r="H6" s="68"/>
      <c r="I6" s="67"/>
      <c r="J6" s="117" t="str">
        <f t="shared" ca="1" si="1"/>
        <v/>
      </c>
      <c r="K6" s="116">
        <f t="shared" ca="1" si="1"/>
        <v>0</v>
      </c>
      <c r="L6" s="118">
        <f t="shared" ca="1" si="1"/>
        <v>0</v>
      </c>
      <c r="M6" s="74">
        <f t="shared" ca="1" si="1"/>
        <v>0</v>
      </c>
      <c r="N6" s="115">
        <f t="shared" ca="1" si="2"/>
        <v>0</v>
      </c>
      <c r="O6" s="115">
        <f t="shared" ca="1" si="3"/>
        <v>0</v>
      </c>
      <c r="P6" s="57">
        <f ca="1">EOMONTH('No extra repayments workings'!$C$1,MAX('No extra repayments workings'!C42:CU42))</f>
        <v>43373</v>
      </c>
      <c r="Q6" s="59">
        <f ca="1">SUM('No extra repayments workings'!C36:CU36)</f>
        <v>0</v>
      </c>
    </row>
    <row r="7" spans="1:17" ht="15.5" x14ac:dyDescent="0.35">
      <c r="A7" s="170" t="str">
        <f ca="1">VLOOKUP(5,'Enter loan data'!$C$50:$G$56,2,FALSE)</f>
        <v/>
      </c>
      <c r="B7" s="115">
        <f ca="1">VLOOKUP(5,'Enter loan data'!$C$50:$G$56,3,FALSE)</f>
        <v>0</v>
      </c>
      <c r="C7" s="165">
        <f ca="1">VLOOKUP(5,'Enter loan data'!$C$50:$G$56,4,FALSE)</f>
        <v>0</v>
      </c>
      <c r="D7" s="59">
        <f ca="1">VLOOKUP(5,'Enter loan data'!$C$50:$G$56,5,FALSE)</f>
        <v>0</v>
      </c>
      <c r="E7" s="56">
        <f t="shared" ca="1" si="0"/>
        <v>0</v>
      </c>
      <c r="F7" s="57">
        <f ca="1">EOMONTH('With extra repayments workings'!$C$1,MAX('With extra repayments workings'!C54:CU54))</f>
        <v>43373</v>
      </c>
      <c r="G7" s="59">
        <f ca="1">SUM('With extra repayments workings'!C48:CU48)</f>
        <v>0</v>
      </c>
      <c r="H7" s="68"/>
      <c r="I7" s="67"/>
      <c r="J7" s="117" t="str">
        <f t="shared" ca="1" si="1"/>
        <v/>
      </c>
      <c r="K7" s="116">
        <f t="shared" ca="1" si="1"/>
        <v>0</v>
      </c>
      <c r="L7" s="118">
        <f t="shared" ca="1" si="1"/>
        <v>0</v>
      </c>
      <c r="M7" s="74">
        <f t="shared" ca="1" si="1"/>
        <v>0</v>
      </c>
      <c r="N7" s="115">
        <f t="shared" ca="1" si="2"/>
        <v>0</v>
      </c>
      <c r="O7" s="115">
        <f t="shared" ca="1" si="3"/>
        <v>0</v>
      </c>
      <c r="P7" s="57">
        <f ca="1">EOMONTH('No extra repayments workings'!$C$1,MAX('No extra repayments workings'!C52:CU52))</f>
        <v>43373</v>
      </c>
      <c r="Q7" s="59">
        <f ca="1">SUM('No extra repayments workings'!C46:CU46)</f>
        <v>0</v>
      </c>
    </row>
    <row r="8" spans="1:17" ht="15.5" x14ac:dyDescent="0.35">
      <c r="A8" s="170" t="str">
        <f ca="1">VLOOKUP(6,'Enter loan data'!$C$50:$G$56,2,FALSE)</f>
        <v/>
      </c>
      <c r="B8" s="115">
        <f ca="1">VLOOKUP(6,'Enter loan data'!$C$50:$G$56,3,FALSE)</f>
        <v>0</v>
      </c>
      <c r="C8" s="165">
        <f ca="1">VLOOKUP(6,'Enter loan data'!$C$50:$G$56,4,FALSE)</f>
        <v>0</v>
      </c>
      <c r="D8" s="59">
        <f ca="1">VLOOKUP(6,'Enter loan data'!$C$50:$G$56,5,FALSE)</f>
        <v>0</v>
      </c>
      <c r="E8" s="56">
        <f t="shared" ca="1" si="0"/>
        <v>0</v>
      </c>
      <c r="F8" s="57">
        <f ca="1">EOMONTH('With extra repayments workings'!$C$1,MAX('With extra repayments workings'!C64:CU64))</f>
        <v>43373</v>
      </c>
      <c r="G8" s="59">
        <f ca="1">SUM('With extra repayments workings'!C58:CU58)</f>
        <v>0</v>
      </c>
      <c r="H8" s="68"/>
      <c r="I8" s="67"/>
      <c r="J8" s="117" t="str">
        <f t="shared" ca="1" si="1"/>
        <v/>
      </c>
      <c r="K8" s="116">
        <f t="shared" ca="1" si="1"/>
        <v>0</v>
      </c>
      <c r="L8" s="118">
        <f t="shared" ca="1" si="1"/>
        <v>0</v>
      </c>
      <c r="M8" s="74">
        <f t="shared" ca="1" si="1"/>
        <v>0</v>
      </c>
      <c r="N8" s="115">
        <f t="shared" ca="1" si="2"/>
        <v>0</v>
      </c>
      <c r="O8" s="115">
        <f t="shared" ca="1" si="3"/>
        <v>0</v>
      </c>
      <c r="P8" s="57">
        <f ca="1">EOMONTH('No extra repayments workings'!$C$1,MAX('No extra repayments workings'!C62:CU62))</f>
        <v>43373</v>
      </c>
      <c r="Q8" s="59">
        <f ca="1">SUM('No extra repayments workings'!C56:CU56)</f>
        <v>0</v>
      </c>
    </row>
    <row r="9" spans="1:17" ht="15.5" x14ac:dyDescent="0.35">
      <c r="A9" s="171" t="str">
        <f ca="1">VLOOKUP(7,'Enter loan data'!$C$50:$G$56,2,FALSE)</f>
        <v>Student loan</v>
      </c>
      <c r="B9" s="123">
        <f ca="1">VLOOKUP(7,'Enter loan data'!$C$50:$G$56,3,FALSE)</f>
        <v>10000</v>
      </c>
      <c r="C9" s="166">
        <f ca="1">VLOOKUP(7,'Enter loan data'!$C$50:$G$56,4,FALSE)</f>
        <v>0</v>
      </c>
      <c r="D9" s="61">
        <f ca="1">VLOOKUP(7,'Enter loan data'!$C$50:$G$56,5,FALSE)</f>
        <v>100</v>
      </c>
      <c r="E9" s="78">
        <f t="shared" ca="1" si="0"/>
        <v>10000</v>
      </c>
      <c r="F9" s="60">
        <f ca="1">EOMONTH('With extra repayments workings'!$C$1,MAX('With extra repayments workings'!C74:CU74))</f>
        <v>44592</v>
      </c>
      <c r="G9" s="61">
        <f ca="1">SUM('With extra repayments workings'!C68:CU68)</f>
        <v>0</v>
      </c>
      <c r="H9" s="68"/>
      <c r="I9" s="67"/>
      <c r="J9" s="120" t="str">
        <f t="shared" ca="1" si="1"/>
        <v>Student loan</v>
      </c>
      <c r="K9" s="119">
        <f t="shared" ca="1" si="1"/>
        <v>10000</v>
      </c>
      <c r="L9" s="121">
        <f t="shared" ca="1" si="1"/>
        <v>0</v>
      </c>
      <c r="M9" s="77">
        <f t="shared" ca="1" si="1"/>
        <v>100</v>
      </c>
      <c r="N9" s="122">
        <f t="shared" ca="1" si="2"/>
        <v>10000</v>
      </c>
      <c r="O9" s="123">
        <f t="shared" ca="1" si="3"/>
        <v>0</v>
      </c>
      <c r="P9" s="60">
        <f ca="1">EOMONTH('No extra repayments workings'!$C$1,MAX('No extra repayments workings'!C72:CU72))</f>
        <v>44773</v>
      </c>
      <c r="Q9" s="61">
        <f ca="1">SUM('No extra repayments workings'!C66:CU66)</f>
        <v>0</v>
      </c>
    </row>
    <row r="10" spans="1:17" ht="15.5" x14ac:dyDescent="0.35">
      <c r="A10" s="79" t="s">
        <v>9</v>
      </c>
      <c r="B10" s="80">
        <f ca="1">SUM(B3:B9)</f>
        <v>18800</v>
      </c>
      <c r="C10" s="66">
        <f ca="1">AVERAGE(C3:C9)</f>
        <v>4.4285714285714282E-2</v>
      </c>
      <c r="D10" s="81">
        <f ca="1">SUM(D3:D9)</f>
        <v>420</v>
      </c>
      <c r="E10" s="62">
        <f ca="1">SUM(E3:E9)</f>
        <v>19684.70206025755</v>
      </c>
      <c r="F10" s="63"/>
      <c r="G10" s="64">
        <f ca="1">SUM(G3:G9)</f>
        <v>884.70206025754783</v>
      </c>
      <c r="H10" s="67"/>
      <c r="I10" s="67"/>
      <c r="J10" s="79" t="s">
        <v>9</v>
      </c>
      <c r="K10" s="124">
        <f ca="1">SUM(K3:K9)</f>
        <v>18800</v>
      </c>
      <c r="L10" s="66">
        <f ca="1">AVERAGE(L3:L9)</f>
        <v>4.4285714285714282E-2</v>
      </c>
      <c r="M10" s="125">
        <f ca="1">SUM(M3:M9)</f>
        <v>420</v>
      </c>
      <c r="N10" s="81">
        <f ca="1">SUM(N3:N9)</f>
        <v>19892.386635499395</v>
      </c>
      <c r="O10" s="126">
        <f ca="1">SUM(O3:O9)</f>
        <v>207.68457524184487</v>
      </c>
      <c r="P10" s="63"/>
      <c r="Q10" s="64">
        <f ca="1">SUM(Q3:Q9)</f>
        <v>1092.3866354993929</v>
      </c>
    </row>
    <row r="11" spans="1:17" x14ac:dyDescent="0.35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</row>
    <row r="12" spans="1:17" x14ac:dyDescent="0.35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</row>
    <row r="13" spans="1:17" x14ac:dyDescent="0.35">
      <c r="A13" s="215" t="s">
        <v>56</v>
      </c>
      <c r="B13" s="215"/>
      <c r="C13" s="215"/>
      <c r="D13" s="215"/>
      <c r="E13" s="215"/>
      <c r="F13" s="215"/>
      <c r="G13" s="215"/>
      <c r="H13" s="215"/>
      <c r="I13" s="67"/>
      <c r="J13" s="215" t="s">
        <v>64</v>
      </c>
      <c r="K13" s="215"/>
      <c r="L13" s="215"/>
      <c r="M13" s="215"/>
      <c r="N13" s="215"/>
      <c r="O13" s="215"/>
      <c r="P13" s="215"/>
      <c r="Q13" s="215"/>
    </row>
    <row r="14" spans="1:17" ht="46.5" x14ac:dyDescent="0.35">
      <c r="A14" s="127" t="s">
        <v>0</v>
      </c>
      <c r="B14" s="128" t="s">
        <v>1</v>
      </c>
      <c r="C14" s="128" t="s">
        <v>2</v>
      </c>
      <c r="D14" s="129" t="s">
        <v>3</v>
      </c>
      <c r="E14" s="130" t="s">
        <v>5</v>
      </c>
      <c r="F14" s="131" t="s">
        <v>41</v>
      </c>
      <c r="G14" s="131" t="s">
        <v>35</v>
      </c>
      <c r="H14" s="132" t="s">
        <v>4</v>
      </c>
      <c r="I14" s="67"/>
      <c r="J14" s="127" t="s">
        <v>0</v>
      </c>
      <c r="K14" s="128" t="s">
        <v>1</v>
      </c>
      <c r="L14" s="128" t="s">
        <v>2</v>
      </c>
      <c r="M14" s="129" t="s">
        <v>3</v>
      </c>
      <c r="N14" s="130" t="s">
        <v>5</v>
      </c>
      <c r="O14" s="131" t="s">
        <v>41</v>
      </c>
      <c r="P14" s="131" t="s">
        <v>35</v>
      </c>
      <c r="Q14" s="132" t="s">
        <v>4</v>
      </c>
    </row>
    <row r="15" spans="1:17" ht="15.5" x14ac:dyDescent="0.35">
      <c r="A15" s="113" t="str">
        <f t="shared" ref="A15:D21" ca="1" si="4">A3</f>
        <v>The Warehouse</v>
      </c>
      <c r="B15" s="112">
        <f t="shared" ca="1" si="4"/>
        <v>1800</v>
      </c>
      <c r="C15" s="114">
        <f t="shared" ca="1" si="4"/>
        <v>0.18</v>
      </c>
      <c r="D15" s="71">
        <f t="shared" ca="1" si="4"/>
        <v>100</v>
      </c>
      <c r="E15" s="115">
        <f t="shared" ref="E15:E21" ca="1" si="5">B15+H15</f>
        <v>2113.8566642679134</v>
      </c>
      <c r="F15" s="115">
        <f t="shared" ref="F15:F21" ca="1" si="6">E15-E3</f>
        <v>114.25365595838662</v>
      </c>
      <c r="G15" s="57">
        <f ca="1">EOMONTH('No snowball workings'!$C$1,MAX('No snowball workings'!C11:EE11))</f>
        <v>43982</v>
      </c>
      <c r="H15" s="59">
        <f ca="1">SUM('No snowball workings'!C6:CU6)</f>
        <v>313.85666426791357</v>
      </c>
      <c r="I15" s="67"/>
      <c r="J15" s="113" t="str">
        <f t="shared" ref="J15:M21" ca="1" si="7">A3</f>
        <v>The Warehouse</v>
      </c>
      <c r="K15" s="69">
        <f t="shared" ca="1" si="7"/>
        <v>1800</v>
      </c>
      <c r="L15" s="114">
        <f t="shared" ca="1" si="7"/>
        <v>0.18</v>
      </c>
      <c r="M15" s="71">
        <f t="shared" ca="1" si="7"/>
        <v>100</v>
      </c>
      <c r="N15" s="115">
        <f t="shared" ref="N15:N21" ca="1" si="8">K15+Q15</f>
        <v>2113.8566642679134</v>
      </c>
      <c r="O15" s="115">
        <f t="shared" ref="O15:O21" ca="1" si="9">N15-N3</f>
        <v>0</v>
      </c>
      <c r="P15" s="57">
        <f t="shared" ref="P15:Q21" ca="1" si="10">G15</f>
        <v>43982</v>
      </c>
      <c r="Q15" s="59">
        <f t="shared" ca="1" si="10"/>
        <v>313.85666426791357</v>
      </c>
    </row>
    <row r="16" spans="1:17" ht="15.5" x14ac:dyDescent="0.35">
      <c r="A16" s="117" t="str">
        <f t="shared" ca="1" si="4"/>
        <v>Car</v>
      </c>
      <c r="B16" s="116">
        <f t="shared" ca="1" si="4"/>
        <v>6000</v>
      </c>
      <c r="C16" s="118">
        <f t="shared" ca="1" si="4"/>
        <v>0.08</v>
      </c>
      <c r="D16" s="74">
        <f t="shared" ca="1" si="4"/>
        <v>200</v>
      </c>
      <c r="E16" s="115">
        <f t="shared" ca="1" si="5"/>
        <v>6716.7576915419068</v>
      </c>
      <c r="F16" s="115">
        <f t="shared" ca="1" si="6"/>
        <v>117.45776226325688</v>
      </c>
      <c r="G16" s="57">
        <f ca="1">EOMONTH('No snowball workings'!$C$1,MAX('No snowball workings'!C20:EE20))</f>
        <v>44347</v>
      </c>
      <c r="H16" s="59">
        <f ca="1">SUM('No snowball workings'!C15:CU15)</f>
        <v>716.75769154190687</v>
      </c>
      <c r="I16" s="67"/>
      <c r="J16" s="117" t="str">
        <f t="shared" ca="1" si="7"/>
        <v>Car</v>
      </c>
      <c r="K16" s="72">
        <f t="shared" ca="1" si="7"/>
        <v>6000</v>
      </c>
      <c r="L16" s="118">
        <f t="shared" ca="1" si="7"/>
        <v>0.08</v>
      </c>
      <c r="M16" s="74">
        <f t="shared" ca="1" si="7"/>
        <v>200</v>
      </c>
      <c r="N16" s="115">
        <f t="shared" ca="1" si="8"/>
        <v>6716.7576915419068</v>
      </c>
      <c r="O16" s="115">
        <f t="shared" ca="1" si="9"/>
        <v>34.594915700244201</v>
      </c>
      <c r="P16" s="57">
        <f t="shared" ca="1" si="10"/>
        <v>44347</v>
      </c>
      <c r="Q16" s="59">
        <f t="shared" ca="1" si="10"/>
        <v>716.75769154190687</v>
      </c>
    </row>
    <row r="17" spans="1:17" ht="15.5" x14ac:dyDescent="0.35">
      <c r="A17" s="117" t="str">
        <f t="shared" ca="1" si="4"/>
        <v>Smith City</v>
      </c>
      <c r="B17" s="116">
        <f t="shared" ca="1" si="4"/>
        <v>1000</v>
      </c>
      <c r="C17" s="118">
        <f t="shared" ca="1" si="4"/>
        <v>0.05</v>
      </c>
      <c r="D17" s="74">
        <f t="shared" ca="1" si="4"/>
        <v>20</v>
      </c>
      <c r="E17" s="115">
        <f t="shared" ca="1" si="5"/>
        <v>1123.6920686024519</v>
      </c>
      <c r="F17" s="115">
        <f t="shared" ca="1" si="6"/>
        <v>37.892945933080227</v>
      </c>
      <c r="G17" s="57">
        <f ca="1">EOMONTH('No snowball workings'!$C$1,MAX('No snowball workings'!C29:EE29))</f>
        <v>45046</v>
      </c>
      <c r="H17" s="59">
        <f ca="1">SUM('No snowball workings'!C24:CU24)</f>
        <v>123.6920686024519</v>
      </c>
      <c r="I17" s="67"/>
      <c r="J17" s="117" t="str">
        <f t="shared" ca="1" si="7"/>
        <v>Smith City</v>
      </c>
      <c r="K17" s="72">
        <f t="shared" ca="1" si="7"/>
        <v>1000</v>
      </c>
      <c r="L17" s="118">
        <f t="shared" ca="1" si="7"/>
        <v>0.05</v>
      </c>
      <c r="M17" s="74">
        <f t="shared" ca="1" si="7"/>
        <v>20</v>
      </c>
      <c r="N17" s="115">
        <f t="shared" ca="1" si="8"/>
        <v>1123.6920686024519</v>
      </c>
      <c r="O17" s="115">
        <f t="shared" ca="1" si="9"/>
        <v>27.324873212634657</v>
      </c>
      <c r="P17" s="57">
        <f t="shared" ca="1" si="10"/>
        <v>45046</v>
      </c>
      <c r="Q17" s="59">
        <f t="shared" ca="1" si="10"/>
        <v>123.6920686024519</v>
      </c>
    </row>
    <row r="18" spans="1:17" ht="15.5" x14ac:dyDescent="0.35">
      <c r="A18" s="117" t="str">
        <f t="shared" ca="1" si="4"/>
        <v/>
      </c>
      <c r="B18" s="116">
        <f t="shared" ca="1" si="4"/>
        <v>0</v>
      </c>
      <c r="C18" s="118">
        <f t="shared" ca="1" si="4"/>
        <v>0</v>
      </c>
      <c r="D18" s="74">
        <f t="shared" ca="1" si="4"/>
        <v>0</v>
      </c>
      <c r="E18" s="115">
        <f t="shared" ca="1" si="5"/>
        <v>0</v>
      </c>
      <c r="F18" s="115">
        <f t="shared" ca="1" si="6"/>
        <v>0</v>
      </c>
      <c r="G18" s="57">
        <f ca="1">EOMONTH('No snowball workings'!$C$1,MAX('No snowball workings'!C38:EE38))</f>
        <v>43373</v>
      </c>
      <c r="H18" s="59">
        <f ca="1">SUM('No snowball workings'!C33:CU33)</f>
        <v>0</v>
      </c>
      <c r="I18" s="67"/>
      <c r="J18" s="117" t="str">
        <f t="shared" ca="1" si="7"/>
        <v/>
      </c>
      <c r="K18" s="72">
        <f t="shared" ca="1" si="7"/>
        <v>0</v>
      </c>
      <c r="L18" s="118">
        <f t="shared" ca="1" si="7"/>
        <v>0</v>
      </c>
      <c r="M18" s="74">
        <f t="shared" ca="1" si="7"/>
        <v>0</v>
      </c>
      <c r="N18" s="115">
        <f t="shared" ca="1" si="8"/>
        <v>0</v>
      </c>
      <c r="O18" s="115">
        <f t="shared" ca="1" si="9"/>
        <v>0</v>
      </c>
      <c r="P18" s="57">
        <f t="shared" ca="1" si="10"/>
        <v>43373</v>
      </c>
      <c r="Q18" s="59">
        <f t="shared" ca="1" si="10"/>
        <v>0</v>
      </c>
    </row>
    <row r="19" spans="1:17" ht="15.5" x14ac:dyDescent="0.35">
      <c r="A19" s="117" t="str">
        <f t="shared" ca="1" si="4"/>
        <v/>
      </c>
      <c r="B19" s="116">
        <f t="shared" ca="1" si="4"/>
        <v>0</v>
      </c>
      <c r="C19" s="118">
        <f t="shared" ca="1" si="4"/>
        <v>0</v>
      </c>
      <c r="D19" s="74">
        <f t="shared" ca="1" si="4"/>
        <v>0</v>
      </c>
      <c r="E19" s="115">
        <f t="shared" ca="1" si="5"/>
        <v>0</v>
      </c>
      <c r="F19" s="115">
        <f t="shared" ca="1" si="6"/>
        <v>0</v>
      </c>
      <c r="G19" s="57">
        <f ca="1">EOMONTH('No snowball workings'!$C$1,MAX('No snowball workings'!C47:EE47))</f>
        <v>43373</v>
      </c>
      <c r="H19" s="59">
        <f ca="1">SUM('No snowball workings'!C42:CU42)</f>
        <v>0</v>
      </c>
      <c r="I19" s="67"/>
      <c r="J19" s="117" t="str">
        <f t="shared" ca="1" si="7"/>
        <v/>
      </c>
      <c r="K19" s="72">
        <f t="shared" ca="1" si="7"/>
        <v>0</v>
      </c>
      <c r="L19" s="118">
        <f t="shared" ca="1" si="7"/>
        <v>0</v>
      </c>
      <c r="M19" s="74">
        <f t="shared" ca="1" si="7"/>
        <v>0</v>
      </c>
      <c r="N19" s="115">
        <f t="shared" ca="1" si="8"/>
        <v>0</v>
      </c>
      <c r="O19" s="115">
        <f t="shared" ca="1" si="9"/>
        <v>0</v>
      </c>
      <c r="P19" s="57">
        <f t="shared" ca="1" si="10"/>
        <v>43373</v>
      </c>
      <c r="Q19" s="59">
        <f t="shared" ca="1" si="10"/>
        <v>0</v>
      </c>
    </row>
    <row r="20" spans="1:17" ht="15.5" x14ac:dyDescent="0.35">
      <c r="A20" s="117" t="str">
        <f t="shared" ca="1" si="4"/>
        <v/>
      </c>
      <c r="B20" s="116">
        <f t="shared" ca="1" si="4"/>
        <v>0</v>
      </c>
      <c r="C20" s="118">
        <f t="shared" ca="1" si="4"/>
        <v>0</v>
      </c>
      <c r="D20" s="74">
        <f t="shared" ca="1" si="4"/>
        <v>0</v>
      </c>
      <c r="E20" s="115">
        <f t="shared" ca="1" si="5"/>
        <v>0</v>
      </c>
      <c r="F20" s="115">
        <f t="shared" ca="1" si="6"/>
        <v>0</v>
      </c>
      <c r="G20" s="57">
        <f ca="1">EOMONTH('No snowball workings'!$C$1,MAX('No snowball workings'!C56:EE56))</f>
        <v>43373</v>
      </c>
      <c r="H20" s="59">
        <f ca="1">SUM('No snowball workings'!C51:CU51)</f>
        <v>0</v>
      </c>
      <c r="I20" s="67"/>
      <c r="J20" s="117" t="str">
        <f t="shared" ca="1" si="7"/>
        <v/>
      </c>
      <c r="K20" s="72">
        <f t="shared" ca="1" si="7"/>
        <v>0</v>
      </c>
      <c r="L20" s="118">
        <f t="shared" ca="1" si="7"/>
        <v>0</v>
      </c>
      <c r="M20" s="74">
        <f t="shared" ca="1" si="7"/>
        <v>0</v>
      </c>
      <c r="N20" s="115">
        <f t="shared" ca="1" si="8"/>
        <v>0</v>
      </c>
      <c r="O20" s="115">
        <f t="shared" ca="1" si="9"/>
        <v>0</v>
      </c>
      <c r="P20" s="57">
        <f t="shared" ca="1" si="10"/>
        <v>43373</v>
      </c>
      <c r="Q20" s="59">
        <f t="shared" ca="1" si="10"/>
        <v>0</v>
      </c>
    </row>
    <row r="21" spans="1:17" ht="15.5" x14ac:dyDescent="0.35">
      <c r="A21" s="120" t="str">
        <f t="shared" ca="1" si="4"/>
        <v>Student loan</v>
      </c>
      <c r="B21" s="119">
        <f t="shared" ca="1" si="4"/>
        <v>10000</v>
      </c>
      <c r="C21" s="121">
        <f t="shared" ca="1" si="4"/>
        <v>0</v>
      </c>
      <c r="D21" s="77">
        <f t="shared" ca="1" si="4"/>
        <v>100</v>
      </c>
      <c r="E21" s="123">
        <f t="shared" ca="1" si="5"/>
        <v>10000</v>
      </c>
      <c r="F21" s="123">
        <f t="shared" ca="1" si="6"/>
        <v>0</v>
      </c>
      <c r="G21" s="60">
        <f ca="1">EOMONTH('No snowball workings'!$C$1,MAX('No snowball workings'!C65:EE65))</f>
        <v>46356</v>
      </c>
      <c r="H21" s="61">
        <f ca="1">SUM('No snowball workings'!C60:CU60)</f>
        <v>0</v>
      </c>
      <c r="I21" s="67"/>
      <c r="J21" s="120" t="str">
        <f t="shared" ca="1" si="7"/>
        <v>Student loan</v>
      </c>
      <c r="K21" s="75">
        <f t="shared" ca="1" si="7"/>
        <v>10000</v>
      </c>
      <c r="L21" s="121">
        <f t="shared" ca="1" si="7"/>
        <v>0</v>
      </c>
      <c r="M21" s="77">
        <f t="shared" ca="1" si="7"/>
        <v>100</v>
      </c>
      <c r="N21" s="123">
        <f t="shared" ca="1" si="8"/>
        <v>10000</v>
      </c>
      <c r="O21" s="123">
        <f t="shared" ca="1" si="9"/>
        <v>0</v>
      </c>
      <c r="P21" s="60">
        <f t="shared" ca="1" si="10"/>
        <v>46356</v>
      </c>
      <c r="Q21" s="61">
        <f t="shared" ca="1" si="10"/>
        <v>0</v>
      </c>
    </row>
    <row r="22" spans="1:17" ht="15.5" x14ac:dyDescent="0.35">
      <c r="A22" s="133" t="s">
        <v>9</v>
      </c>
      <c r="B22" s="80">
        <f ca="1">SUM(B15:B21)</f>
        <v>18800</v>
      </c>
      <c r="C22" s="66">
        <f ca="1">AVERAGE(C15:C21)</f>
        <v>4.4285714285714282E-2</v>
      </c>
      <c r="D22" s="125">
        <f ca="1">SUM(D15:D21)</f>
        <v>420</v>
      </c>
      <c r="E22" s="81">
        <f ca="1">SUM(E15:E21)</f>
        <v>19954.306424412272</v>
      </c>
      <c r="F22" s="126">
        <f ca="1">SUM(F15:F21)</f>
        <v>269.60436415472373</v>
      </c>
      <c r="G22" s="63"/>
      <c r="H22" s="64">
        <f ca="1">SUM(H15:H21)</f>
        <v>1154.3064244122722</v>
      </c>
      <c r="I22" s="67"/>
      <c r="J22" s="79" t="s">
        <v>9</v>
      </c>
      <c r="K22" s="124">
        <f ca="1">SUM(K15:K21)</f>
        <v>18800</v>
      </c>
      <c r="L22" s="66">
        <f ca="1">AVERAGE(L15:L21)</f>
        <v>4.4285714285714282E-2</v>
      </c>
      <c r="M22" s="125">
        <f ca="1">SUM(M15:M21)</f>
        <v>420</v>
      </c>
      <c r="N22" s="81">
        <f ca="1">SUM(N15:N21)</f>
        <v>19954.306424412272</v>
      </c>
      <c r="O22" s="126">
        <f ca="1">SUM(O15:O21)</f>
        <v>61.919788912878857</v>
      </c>
      <c r="P22" s="63"/>
      <c r="Q22" s="64">
        <f ca="1">SUM(Q15:Q21)</f>
        <v>1154.3064244122722</v>
      </c>
    </row>
  </sheetData>
  <sheetProtection algorithmName="SHA-512" hashValue="Jft6k/umgOI89VYBelxKLbMVqojKXUr6zVpfVtCWqu4AlLkdDNi/9bfrXL7nrqTbhsY//M8Dfk/CXN2GC54GvQ==" saltValue="M4tu7cVEQ3z4+3KsJHdGSQ==" spinCount="100000" sheet="1" objects="1" scenarios="1"/>
  <mergeCells count="4">
    <mergeCell ref="A1:G1"/>
    <mergeCell ref="A13:H13"/>
    <mergeCell ref="J13:Q13"/>
    <mergeCell ref="J1:Q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6FE6B-89CD-4174-82FC-58884BC458F1}">
  <dimension ref="A1:DS822"/>
  <sheetViews>
    <sheetView workbookViewId="0">
      <pane ySplit="3" topLeftCell="A48" activePane="bottomLeft" state="frozen"/>
      <selection pane="bottomLeft" activeCell="H20" sqref="H20"/>
    </sheetView>
  </sheetViews>
  <sheetFormatPr defaultColWidth="8.81640625" defaultRowHeight="14.5" x14ac:dyDescent="0.35"/>
  <cols>
    <col min="1" max="1" width="9.453125" customWidth="1"/>
    <col min="2" max="2" width="27.36328125" bestFit="1" customWidth="1"/>
    <col min="3" max="3" width="11.453125" bestFit="1" customWidth="1"/>
    <col min="5" max="5" width="9.6328125" bestFit="1" customWidth="1"/>
  </cols>
  <sheetData>
    <row r="1" spans="1:123" x14ac:dyDescent="0.35">
      <c r="B1" s="134" t="s">
        <v>17</v>
      </c>
      <c r="C1" s="83" t="str">
        <f>TEXT(DATE('Enter loan data'!$B$6,'Enter loan data'!$B$5,),"MMM YYYY")</f>
        <v>Aug 2018</v>
      </c>
      <c r="D1" s="83" t="str">
        <f>TEXT(DATE('Enter loan data'!$B$6,'Enter loan data'!$B$5+1,),"MMM YYYY")</f>
        <v>Sep 2018</v>
      </c>
      <c r="E1" s="83" t="str">
        <f>TEXT(DATE('Enter loan data'!$B$6,'Enter loan data'!$B$5+2,),"MMM YYYY")</f>
        <v>Oct 2018</v>
      </c>
      <c r="F1" s="83" t="str">
        <f>TEXT(DATE('Enter loan data'!$B$6,'Enter loan data'!$B$5+3,),"MMM YYYY")</f>
        <v>Nov 2018</v>
      </c>
      <c r="G1" s="83" t="str">
        <f>TEXT(DATE('Enter loan data'!$B$6,'Enter loan data'!$B$5+4,),"MMM YYYY")</f>
        <v>Dec 2018</v>
      </c>
      <c r="H1" s="83" t="str">
        <f>TEXT(DATE('Enter loan data'!$B$6,'Enter loan data'!$B$5+5,),"MMM YYYY")</f>
        <v>Jan 2019</v>
      </c>
      <c r="I1" s="83" t="str">
        <f>TEXT(DATE('Enter loan data'!$B$6,'Enter loan data'!$B$5+6,),"MMM YYYY")</f>
        <v>Feb 2019</v>
      </c>
      <c r="J1" s="83" t="str">
        <f>TEXT(DATE('Enter loan data'!$B$6,'Enter loan data'!$B$5+7,),"MMM YYYY")</f>
        <v>Mar 2019</v>
      </c>
      <c r="K1" s="83" t="str">
        <f>TEXT(DATE('Enter loan data'!$B$6,'Enter loan data'!$B$5+8,),"MMM YYYY")</f>
        <v>Apr 2019</v>
      </c>
      <c r="L1" s="83" t="str">
        <f>TEXT(DATE('Enter loan data'!$B$6,'Enter loan data'!$B$5+9,),"MMM YYYY")</f>
        <v>May 2019</v>
      </c>
      <c r="M1" s="83" t="str">
        <f>TEXT(DATE('Enter loan data'!$B$6,'Enter loan data'!$B$5+10,),"MMM YYYY")</f>
        <v>Jun 2019</v>
      </c>
      <c r="N1" s="83" t="str">
        <f>TEXT(DATE('Enter loan data'!$B$6,'Enter loan data'!$B$5+11,),"MMM YYYY")</f>
        <v>Jul 2019</v>
      </c>
      <c r="O1" s="83" t="str">
        <f>TEXT(DATE('Enter loan data'!$B$6,'Enter loan data'!$B$5+12,),"MMM YYYY")</f>
        <v>Aug 2019</v>
      </c>
      <c r="P1" s="83" t="str">
        <f>TEXT(DATE('Enter loan data'!$B$6,'Enter loan data'!$B$5+13,),"MMM YYYY")</f>
        <v>Sep 2019</v>
      </c>
      <c r="Q1" s="83" t="str">
        <f>TEXT(DATE('Enter loan data'!$B$6,'Enter loan data'!$B$5+14,),"MMM YYYY")</f>
        <v>Oct 2019</v>
      </c>
      <c r="R1" s="83" t="str">
        <f>TEXT(DATE('Enter loan data'!$B$6,'Enter loan data'!$B$5+15,),"MMM YYYY")</f>
        <v>Nov 2019</v>
      </c>
      <c r="S1" s="83" t="str">
        <f>TEXT(DATE('Enter loan data'!$B$6,'Enter loan data'!$B$5+16,),"MMM YYYY")</f>
        <v>Dec 2019</v>
      </c>
      <c r="T1" s="83" t="str">
        <f>TEXT(DATE('Enter loan data'!$B$6,'Enter loan data'!$B$5+17,),"MMM YYYY")</f>
        <v>Jan 2020</v>
      </c>
      <c r="U1" s="83" t="str">
        <f>TEXT(DATE('Enter loan data'!$B$6,'Enter loan data'!$B$5+18,),"MMM YYYY")</f>
        <v>Feb 2020</v>
      </c>
      <c r="V1" s="83" t="str">
        <f>TEXT(DATE('Enter loan data'!$B$6,'Enter loan data'!$B$5+19,),"MMM YYYY")</f>
        <v>Mar 2020</v>
      </c>
      <c r="W1" s="83" t="str">
        <f>TEXT(DATE('Enter loan data'!$B$6,'Enter loan data'!$B$5+20,),"MMM YYYY")</f>
        <v>Apr 2020</v>
      </c>
      <c r="X1" s="83" t="str">
        <f>TEXT(DATE('Enter loan data'!$B$6,'Enter loan data'!$B$5+21,),"MMM YYYY")</f>
        <v>May 2020</v>
      </c>
      <c r="Y1" s="83" t="str">
        <f>TEXT(DATE('Enter loan data'!$B$6,'Enter loan data'!$B$5+22,),"MMM YYYY")</f>
        <v>Jun 2020</v>
      </c>
      <c r="Z1" s="83" t="str">
        <f>TEXT(DATE('Enter loan data'!$B$6,'Enter loan data'!$B$5+23,),"MMM YYYY")</f>
        <v>Jul 2020</v>
      </c>
      <c r="AA1" s="83" t="str">
        <f>TEXT(DATE('Enter loan data'!$B$6,'Enter loan data'!$B$5+24,),"MMM YYYY")</f>
        <v>Aug 2020</v>
      </c>
      <c r="AB1" s="83" t="str">
        <f>TEXT(DATE('Enter loan data'!$B$6,'Enter loan data'!$B$5+25,),"MMM YYYY")</f>
        <v>Sep 2020</v>
      </c>
      <c r="AC1" s="83" t="str">
        <f>TEXT(DATE('Enter loan data'!$B$6,'Enter loan data'!$B$5+26,),"MMM YYYY")</f>
        <v>Oct 2020</v>
      </c>
      <c r="AD1" s="83" t="str">
        <f>TEXT(DATE('Enter loan data'!$B$6,'Enter loan data'!$B$5+27,),"MMM YYYY")</f>
        <v>Nov 2020</v>
      </c>
      <c r="AE1" s="83" t="str">
        <f>TEXT(DATE('Enter loan data'!$B$6,'Enter loan data'!$B$5+28,),"MMM YYYY")</f>
        <v>Dec 2020</v>
      </c>
      <c r="AF1" s="83" t="str">
        <f>TEXT(DATE('Enter loan data'!$B$6,'Enter loan data'!$B$5+29,),"MMM YYYY")</f>
        <v>Jan 2021</v>
      </c>
      <c r="AG1" s="83" t="str">
        <f>TEXT(DATE('Enter loan data'!$B$6,'Enter loan data'!$B$5+30,),"MMM YYYY")</f>
        <v>Feb 2021</v>
      </c>
      <c r="AH1" s="83" t="str">
        <f>TEXT(DATE('Enter loan data'!$B$6,'Enter loan data'!$B$5+31,),"MMM YYYY")</f>
        <v>Mar 2021</v>
      </c>
      <c r="AI1" s="83" t="str">
        <f>TEXT(DATE('Enter loan data'!$B$6,'Enter loan data'!$B$5+32,),"MMM YYYY")</f>
        <v>Apr 2021</v>
      </c>
      <c r="AJ1" s="83" t="str">
        <f>TEXT(DATE('Enter loan data'!$B$6,'Enter loan data'!$B$5+33,),"MMM YYYY")</f>
        <v>May 2021</v>
      </c>
      <c r="AK1" s="83" t="str">
        <f>TEXT(DATE('Enter loan data'!$B$6,'Enter loan data'!$B$5+34,),"MMM YYYY")</f>
        <v>Jun 2021</v>
      </c>
      <c r="AL1" s="83" t="str">
        <f>TEXT(DATE('Enter loan data'!$B$6,'Enter loan data'!$B$5+35,),"MMM YYYY")</f>
        <v>Jul 2021</v>
      </c>
      <c r="AM1" s="83" t="str">
        <f>TEXT(DATE('Enter loan data'!$B$6,'Enter loan data'!$B$5+36,),"MMM YYYY")</f>
        <v>Aug 2021</v>
      </c>
      <c r="AN1" s="83" t="str">
        <f>TEXT(DATE('Enter loan data'!$B$6,'Enter loan data'!$B$5+37,),"MMM YYYY")</f>
        <v>Sep 2021</v>
      </c>
      <c r="AO1" s="83" t="str">
        <f>TEXT(DATE('Enter loan data'!$B$6,'Enter loan data'!$B$5+38,),"MMM YYYY")</f>
        <v>Oct 2021</v>
      </c>
      <c r="AP1" s="83" t="str">
        <f>TEXT(DATE('Enter loan data'!$B$6,'Enter loan data'!$B$5+39,),"MMM YYYY")</f>
        <v>Nov 2021</v>
      </c>
      <c r="AQ1" s="83" t="str">
        <f>TEXT(DATE('Enter loan data'!$B$6,'Enter loan data'!$B$5+40,),"MMM YYYY")</f>
        <v>Dec 2021</v>
      </c>
      <c r="AR1" s="83" t="str">
        <f>TEXT(DATE('Enter loan data'!$B$6,'Enter loan data'!$B$5+41,),"MMM YYYY")</f>
        <v>Jan 2022</v>
      </c>
      <c r="AS1" s="83" t="str">
        <f>TEXT(DATE('Enter loan data'!$B$6,'Enter loan data'!$B$5+42,),"MMM YYYY")</f>
        <v>Feb 2022</v>
      </c>
      <c r="AT1" s="83" t="str">
        <f>TEXT(DATE('Enter loan data'!$B$6,'Enter loan data'!$B$5+43,),"MMM YYYY")</f>
        <v>Mar 2022</v>
      </c>
      <c r="AU1" s="83" t="str">
        <f>TEXT(DATE('Enter loan data'!$B$6,'Enter loan data'!$B$5+44,),"MMM YYYY")</f>
        <v>Apr 2022</v>
      </c>
      <c r="AV1" s="83" t="str">
        <f>TEXT(DATE('Enter loan data'!$B$6,'Enter loan data'!$B$5+45,),"MMM YYYY")</f>
        <v>May 2022</v>
      </c>
      <c r="AW1" s="83" t="str">
        <f>TEXT(DATE('Enter loan data'!$B$6,'Enter loan data'!$B$5+46,),"MMM YYYY")</f>
        <v>Jun 2022</v>
      </c>
      <c r="AX1" s="83" t="str">
        <f>TEXT(DATE('Enter loan data'!$B$6,'Enter loan data'!$B$5+47,),"MMM YYYY")</f>
        <v>Jul 2022</v>
      </c>
      <c r="AY1" s="83" t="str">
        <f>TEXT(DATE('Enter loan data'!$B$6,'Enter loan data'!$B$5+48,),"MMM YYYY")</f>
        <v>Aug 2022</v>
      </c>
      <c r="AZ1" s="83" t="str">
        <f>TEXT(DATE('Enter loan data'!$B$6,'Enter loan data'!$B$5+49,),"MMM YYYY")</f>
        <v>Sep 2022</v>
      </c>
      <c r="BA1" s="83" t="str">
        <f>TEXT(DATE('Enter loan data'!$B$6,'Enter loan data'!$B$5+50,),"MMM YYYY")</f>
        <v>Oct 2022</v>
      </c>
      <c r="BB1" s="83" t="str">
        <f>TEXT(DATE('Enter loan data'!$B$6,'Enter loan data'!$B$5+51,),"MMM YYYY")</f>
        <v>Nov 2022</v>
      </c>
      <c r="BC1" s="83" t="str">
        <f>TEXT(DATE('Enter loan data'!$B$6,'Enter loan data'!$B$5+52,),"MMM YYYY")</f>
        <v>Dec 2022</v>
      </c>
      <c r="BD1" s="83" t="str">
        <f>TEXT(DATE('Enter loan data'!$B$6,'Enter loan data'!$B$5+53,),"MMM YYYY")</f>
        <v>Jan 2023</v>
      </c>
      <c r="BE1" s="83" t="str">
        <f>TEXT(DATE('Enter loan data'!$B$6,'Enter loan data'!$B$5+54,),"MMM YYYY")</f>
        <v>Feb 2023</v>
      </c>
      <c r="BF1" s="83" t="str">
        <f>TEXT(DATE('Enter loan data'!$B$6,'Enter loan data'!$B$5+55,),"MMM YYYY")</f>
        <v>Mar 2023</v>
      </c>
      <c r="BG1" s="83" t="str">
        <f>TEXT(DATE('Enter loan data'!$B$6,'Enter loan data'!$B$5+56,),"MMM YYYY")</f>
        <v>Apr 2023</v>
      </c>
      <c r="BH1" s="83" t="str">
        <f>TEXT(DATE('Enter loan data'!$B$6,'Enter loan data'!$B$5+57,),"MMM YYYY")</f>
        <v>May 2023</v>
      </c>
      <c r="BI1" s="83" t="str">
        <f>TEXT(DATE('Enter loan data'!$B$6,'Enter loan data'!$B$5+58,),"MMM YYYY")</f>
        <v>Jun 2023</v>
      </c>
      <c r="BJ1" s="83" t="str">
        <f>TEXT(DATE('Enter loan data'!$B$6,'Enter loan data'!$B$5+59,),"MMM YYYY")</f>
        <v>Jul 2023</v>
      </c>
      <c r="BK1" s="83" t="str">
        <f>TEXT(DATE('Enter loan data'!$B$6,'Enter loan data'!$B$5+60,),"MMM YYYY")</f>
        <v>Aug 2023</v>
      </c>
      <c r="BL1" s="83" t="str">
        <f>TEXT(DATE('Enter loan data'!$B$6,'Enter loan data'!$B$5+61,),"MMM YYYY")</f>
        <v>Sep 2023</v>
      </c>
      <c r="BM1" s="83" t="str">
        <f>TEXT(DATE('Enter loan data'!$B$6,'Enter loan data'!$B$5+62,),"MMM YYYY")</f>
        <v>Oct 2023</v>
      </c>
      <c r="BN1" s="83" t="str">
        <f>TEXT(DATE('Enter loan data'!$B$6,'Enter loan data'!$B$5+63,),"MMM YYYY")</f>
        <v>Nov 2023</v>
      </c>
      <c r="BO1" s="83" t="str">
        <f>TEXT(DATE('Enter loan data'!$B$6,'Enter loan data'!$B$5+64,),"MMM YYYY")</f>
        <v>Dec 2023</v>
      </c>
      <c r="BP1" s="83" t="str">
        <f>TEXT(DATE('Enter loan data'!$B$6,'Enter loan data'!$B$5+65,),"MMM YYYY")</f>
        <v>Jan 2024</v>
      </c>
      <c r="BQ1" s="83" t="str">
        <f>TEXT(DATE('Enter loan data'!$B$6,'Enter loan data'!$B$5+66,),"MMM YYYY")</f>
        <v>Feb 2024</v>
      </c>
      <c r="BR1" s="83" t="str">
        <f>TEXT(DATE('Enter loan data'!$B$6,'Enter loan data'!$B$5+67,),"MMM YYYY")</f>
        <v>Mar 2024</v>
      </c>
      <c r="BS1" s="83" t="str">
        <f>TEXT(DATE('Enter loan data'!$B$6,'Enter loan data'!$B$5+68,),"MMM YYYY")</f>
        <v>Apr 2024</v>
      </c>
      <c r="BT1" s="83" t="str">
        <f>TEXT(DATE('Enter loan data'!$B$6,'Enter loan data'!$B$5+69,),"MMM YYYY")</f>
        <v>May 2024</v>
      </c>
      <c r="BU1" s="83" t="str">
        <f>TEXT(DATE('Enter loan data'!$B$6,'Enter loan data'!$B$5+70,),"MMM YYYY")</f>
        <v>Jun 2024</v>
      </c>
      <c r="BV1" s="83" t="str">
        <f>TEXT(DATE('Enter loan data'!$B$6,'Enter loan data'!$B$5+71,),"MMM YYYY")</f>
        <v>Jul 2024</v>
      </c>
      <c r="BW1" s="83" t="str">
        <f>TEXT(DATE('Enter loan data'!$B$6,'Enter loan data'!$B$5+72,),"MMM YYYY")</f>
        <v>Aug 2024</v>
      </c>
      <c r="BX1" s="83" t="str">
        <f>TEXT(DATE('Enter loan data'!$B$6,'Enter loan data'!$B$5+73,),"MMM YYYY")</f>
        <v>Sep 2024</v>
      </c>
      <c r="BY1" s="83" t="str">
        <f>TEXT(DATE('Enter loan data'!$B$6,'Enter loan data'!$B$5+74,),"MMM YYYY")</f>
        <v>Oct 2024</v>
      </c>
      <c r="BZ1" s="83" t="str">
        <f>TEXT(DATE('Enter loan data'!$B$6,'Enter loan data'!$B$5+75,),"MMM YYYY")</f>
        <v>Nov 2024</v>
      </c>
      <c r="CA1" s="83" t="str">
        <f>TEXT(DATE('Enter loan data'!$B$6,'Enter loan data'!$B$5+76,),"MMM YYYY")</f>
        <v>Dec 2024</v>
      </c>
      <c r="CB1" s="83" t="str">
        <f>TEXT(DATE('Enter loan data'!$B$6,'Enter loan data'!$B$5+77,),"MMM YYYY")</f>
        <v>Jan 2025</v>
      </c>
      <c r="CC1" s="83" t="str">
        <f>TEXT(DATE('Enter loan data'!$B$6,'Enter loan data'!$B$5+78,),"MMM YYYY")</f>
        <v>Feb 2025</v>
      </c>
      <c r="CD1" s="83" t="str">
        <f>TEXT(DATE('Enter loan data'!$B$6,'Enter loan data'!$B$5+79,),"MMM YYYY")</f>
        <v>Mar 2025</v>
      </c>
      <c r="CE1" s="83" t="str">
        <f>TEXT(DATE('Enter loan data'!$B$6,'Enter loan data'!$B$5+80,),"MMM YYYY")</f>
        <v>Apr 2025</v>
      </c>
      <c r="CF1" s="83" t="str">
        <f>TEXT(DATE('Enter loan data'!$B$6,'Enter loan data'!$B$5+81,),"MMM YYYY")</f>
        <v>May 2025</v>
      </c>
      <c r="CG1" s="83" t="str">
        <f>TEXT(DATE('Enter loan data'!$B$6,'Enter loan data'!$B$5+82,),"MMM YYYY")</f>
        <v>Jun 2025</v>
      </c>
      <c r="CH1" s="83" t="str">
        <f>TEXT(DATE('Enter loan data'!$B$6,'Enter loan data'!$B$5+83,),"MMM YYYY")</f>
        <v>Jul 2025</v>
      </c>
      <c r="CI1" s="83" t="str">
        <f>TEXT(DATE('Enter loan data'!$B$6,'Enter loan data'!$B$5+84,),"MMM YYYY")</f>
        <v>Aug 2025</v>
      </c>
      <c r="CJ1" s="83" t="str">
        <f>TEXT(DATE('Enter loan data'!$B$6,'Enter loan data'!$B$5+85,),"MMM YYYY")</f>
        <v>Sep 2025</v>
      </c>
      <c r="CK1" s="83" t="str">
        <f>TEXT(DATE('Enter loan data'!$B$6,'Enter loan data'!$B$5+86,),"MMM YYYY")</f>
        <v>Oct 2025</v>
      </c>
      <c r="CL1" s="83" t="str">
        <f>TEXT(DATE('Enter loan data'!$B$6,'Enter loan data'!$B$5+87,),"MMM YYYY")</f>
        <v>Nov 2025</v>
      </c>
      <c r="CM1" s="83" t="str">
        <f>TEXT(DATE('Enter loan data'!$B$6,'Enter loan data'!$B$5+88,),"MMM YYYY")</f>
        <v>Dec 2025</v>
      </c>
      <c r="CN1" s="83" t="str">
        <f>TEXT(DATE('Enter loan data'!$B$6,'Enter loan data'!$B$5+89,),"MMM YYYY")</f>
        <v>Jan 2026</v>
      </c>
      <c r="CO1" s="83" t="str">
        <f>TEXT(DATE('Enter loan data'!$B$6,'Enter loan data'!$B$5+90,),"MMM YYYY")</f>
        <v>Feb 2026</v>
      </c>
      <c r="CP1" s="83" t="str">
        <f>TEXT(DATE('Enter loan data'!$B$6,'Enter loan data'!$B$5+91,),"MMM YYYY")</f>
        <v>Mar 2026</v>
      </c>
      <c r="CQ1" s="83" t="str">
        <f>TEXT(DATE('Enter loan data'!$B$6,'Enter loan data'!$B$5+92,),"MMM YYYY")</f>
        <v>Apr 2026</v>
      </c>
      <c r="CR1" s="83" t="str">
        <f>TEXT(DATE('Enter loan data'!$B$6,'Enter loan data'!$B$5+93,),"MMM YYYY")</f>
        <v>May 2026</v>
      </c>
      <c r="CS1" s="83" t="str">
        <f>TEXT(DATE('Enter loan data'!$B$6,'Enter loan data'!$B$5+94,),"MMM YYYY")</f>
        <v>Jun 2026</v>
      </c>
      <c r="CT1" s="83" t="str">
        <f>TEXT(DATE('Enter loan data'!$B$6,'Enter loan data'!$B$5+95,),"MMM YYYY")</f>
        <v>Jul 2026</v>
      </c>
      <c r="CU1" s="83" t="str">
        <f>TEXT(DATE('Enter loan data'!$B$6,'Enter loan data'!$B$5+96,),"MMM YYYY")</f>
        <v>Aug 2026</v>
      </c>
      <c r="CV1" s="16"/>
    </row>
    <row r="2" spans="1:123" x14ac:dyDescent="0.35">
      <c r="B2" s="134" t="s">
        <v>18</v>
      </c>
      <c r="C2" s="85">
        <f>'Enter loan data'!$B$7+C3</f>
        <v>50</v>
      </c>
      <c r="D2" s="85">
        <f>'Enter loan data'!$B$7+D3</f>
        <v>50</v>
      </c>
      <c r="E2" s="85">
        <f>'Enter loan data'!$B$7+E3</f>
        <v>50</v>
      </c>
      <c r="F2" s="85">
        <f>'Enter loan data'!$B$7+F3</f>
        <v>50</v>
      </c>
      <c r="G2" s="85">
        <f>'Enter loan data'!$B$7+G3</f>
        <v>50</v>
      </c>
      <c r="H2" s="85">
        <f>'Enter loan data'!$B$7+H3</f>
        <v>50</v>
      </c>
      <c r="I2" s="85">
        <f>'Enter loan data'!$B$7+I3</f>
        <v>50</v>
      </c>
      <c r="J2" s="85">
        <f>'Enter loan data'!$B$7+J3</f>
        <v>50</v>
      </c>
      <c r="K2" s="85">
        <f>'Enter loan data'!$B$7+K3</f>
        <v>50</v>
      </c>
      <c r="L2" s="85">
        <f>'Enter loan data'!$B$7+L3</f>
        <v>50</v>
      </c>
      <c r="M2" s="85">
        <f>'Enter loan data'!$B$7+M3</f>
        <v>50</v>
      </c>
      <c r="N2" s="85">
        <f>'Enter loan data'!$B$7+N3</f>
        <v>50</v>
      </c>
      <c r="O2" s="85">
        <f>'Enter loan data'!$B$7+O3</f>
        <v>50</v>
      </c>
      <c r="P2" s="85">
        <f>'Enter loan data'!$B$7+P3</f>
        <v>50</v>
      </c>
      <c r="Q2" s="85">
        <f>'Enter loan data'!$B$7+Q3</f>
        <v>50</v>
      </c>
      <c r="R2" s="85">
        <f>'Enter loan data'!$B$7+R3</f>
        <v>50</v>
      </c>
      <c r="S2" s="85">
        <f>'Enter loan data'!$B$7+S3</f>
        <v>50</v>
      </c>
      <c r="T2" s="85">
        <f>'Enter loan data'!$B$7+T3</f>
        <v>50</v>
      </c>
      <c r="U2" s="85">
        <f>'Enter loan data'!$B$7+U3</f>
        <v>50</v>
      </c>
      <c r="V2" s="85">
        <f>'Enter loan data'!$B$7+V3</f>
        <v>50</v>
      </c>
      <c r="W2" s="85">
        <f>'Enter loan data'!$B$7+W3</f>
        <v>50</v>
      </c>
      <c r="X2" s="85">
        <f>'Enter loan data'!$B$7+X3</f>
        <v>50</v>
      </c>
      <c r="Y2" s="85">
        <f>'Enter loan data'!$B$7+Y3</f>
        <v>50</v>
      </c>
      <c r="Z2" s="85">
        <f>'Enter loan data'!$B$7+Z3</f>
        <v>50</v>
      </c>
      <c r="AA2" s="85">
        <f>'Enter loan data'!$B$7+AA3</f>
        <v>50</v>
      </c>
      <c r="AB2" s="85">
        <f>'Enter loan data'!$B$7+AB3</f>
        <v>50</v>
      </c>
      <c r="AC2" s="85">
        <f>'Enter loan data'!$B$7+AC3</f>
        <v>50</v>
      </c>
      <c r="AD2" s="85">
        <f>'Enter loan data'!$B$7+AD3</f>
        <v>50</v>
      </c>
      <c r="AE2" s="85">
        <f>'Enter loan data'!$B$7+AE3</f>
        <v>50</v>
      </c>
      <c r="AF2" s="85">
        <f>'Enter loan data'!$B$7+AF3</f>
        <v>50</v>
      </c>
      <c r="AG2" s="85">
        <f>'Enter loan data'!$B$7+AG3</f>
        <v>50</v>
      </c>
      <c r="AH2" s="85">
        <f>'Enter loan data'!$B$7+AH3</f>
        <v>50</v>
      </c>
      <c r="AI2" s="85">
        <f>'Enter loan data'!$B$7+AI3</f>
        <v>50</v>
      </c>
      <c r="AJ2" s="85">
        <f>'Enter loan data'!$B$7+AJ3</f>
        <v>50</v>
      </c>
      <c r="AK2" s="85">
        <f>'Enter loan data'!$B$7+AK3</f>
        <v>50</v>
      </c>
      <c r="AL2" s="85">
        <f>'Enter loan data'!$B$7+AL3</f>
        <v>50</v>
      </c>
      <c r="AM2" s="85">
        <f>'Enter loan data'!$B$7+AM3</f>
        <v>50</v>
      </c>
      <c r="AN2" s="85">
        <f>'Enter loan data'!$B$7+AN3</f>
        <v>50</v>
      </c>
      <c r="AO2" s="85">
        <f>'Enter loan data'!$B$7+AO3</f>
        <v>50</v>
      </c>
      <c r="AP2" s="85">
        <f>'Enter loan data'!$B$7+AP3</f>
        <v>50</v>
      </c>
      <c r="AQ2" s="85">
        <f>'Enter loan data'!$B$7+AQ3</f>
        <v>50</v>
      </c>
      <c r="AR2" s="85">
        <f>'Enter loan data'!$B$7+AR3</f>
        <v>50</v>
      </c>
      <c r="AS2" s="85">
        <f>'Enter loan data'!$B$7+AS3</f>
        <v>50</v>
      </c>
      <c r="AT2" s="85">
        <f>'Enter loan data'!$B$7+AT3</f>
        <v>50</v>
      </c>
      <c r="AU2" s="85">
        <f>'Enter loan data'!$B$7+AU3</f>
        <v>50</v>
      </c>
      <c r="AV2" s="85">
        <f>'Enter loan data'!$B$7+AV3</f>
        <v>50</v>
      </c>
      <c r="AW2" s="85">
        <f>'Enter loan data'!$B$7+AW3</f>
        <v>50</v>
      </c>
      <c r="AX2" s="85">
        <f>'Enter loan data'!$B$7+AX3</f>
        <v>50</v>
      </c>
      <c r="AY2" s="85">
        <f>'Enter loan data'!$B$7+AY3</f>
        <v>50</v>
      </c>
      <c r="AZ2" s="85">
        <f>'Enter loan data'!$B$7+AZ3</f>
        <v>50</v>
      </c>
      <c r="BA2" s="85">
        <f>'Enter loan data'!$B$7+BA3</f>
        <v>50</v>
      </c>
      <c r="BB2" s="85">
        <f>'Enter loan data'!$B$7+BB3</f>
        <v>50</v>
      </c>
      <c r="BC2" s="85">
        <f>'Enter loan data'!$B$7+BC3</f>
        <v>50</v>
      </c>
      <c r="BD2" s="85">
        <f>'Enter loan data'!$B$7+BD3</f>
        <v>50</v>
      </c>
      <c r="BE2" s="85">
        <f>'Enter loan data'!$B$7+BE3</f>
        <v>50</v>
      </c>
      <c r="BF2" s="85">
        <f>'Enter loan data'!$B$7+BF3</f>
        <v>50</v>
      </c>
      <c r="BG2" s="85">
        <f>'Enter loan data'!$B$7+BG3</f>
        <v>50</v>
      </c>
      <c r="BH2" s="85">
        <f>'Enter loan data'!$B$7+BH3</f>
        <v>50</v>
      </c>
      <c r="BI2" s="85">
        <f>'Enter loan data'!$B$7+BI3</f>
        <v>50</v>
      </c>
      <c r="BJ2" s="85">
        <f>'Enter loan data'!$B$7+BJ3</f>
        <v>50</v>
      </c>
      <c r="BK2" s="85">
        <f>'Enter loan data'!$B$7+BK3</f>
        <v>50</v>
      </c>
      <c r="BL2" s="85">
        <f>'Enter loan data'!$B$7+BL3</f>
        <v>50</v>
      </c>
      <c r="BM2" s="85">
        <f>'Enter loan data'!$B$7+BM3</f>
        <v>50</v>
      </c>
      <c r="BN2" s="85">
        <f>'Enter loan data'!$B$7+BN3</f>
        <v>50</v>
      </c>
      <c r="BO2" s="85">
        <f>'Enter loan data'!$B$7+BO3</f>
        <v>50</v>
      </c>
      <c r="BP2" s="85">
        <f>'Enter loan data'!$B$7+BP3</f>
        <v>50</v>
      </c>
      <c r="BQ2" s="85">
        <f>'Enter loan data'!$B$7+BQ3</f>
        <v>50</v>
      </c>
      <c r="BR2" s="85">
        <f>'Enter loan data'!$B$7+BR3</f>
        <v>50</v>
      </c>
      <c r="BS2" s="85">
        <f>'Enter loan data'!$B$7+BS3</f>
        <v>50</v>
      </c>
      <c r="BT2" s="85">
        <f>'Enter loan data'!$B$7+BT3</f>
        <v>50</v>
      </c>
      <c r="BU2" s="85">
        <f>'Enter loan data'!$B$7+BU3</f>
        <v>50</v>
      </c>
      <c r="BV2" s="85">
        <f>'Enter loan data'!$B$7+BV3</f>
        <v>50</v>
      </c>
      <c r="BW2" s="85">
        <f>'Enter loan data'!$B$7+BW3</f>
        <v>50</v>
      </c>
      <c r="BX2" s="85">
        <f>'Enter loan data'!$B$7+BX3</f>
        <v>50</v>
      </c>
      <c r="BY2" s="85">
        <f>'Enter loan data'!$B$7+BY3</f>
        <v>50</v>
      </c>
      <c r="BZ2" s="85">
        <f>'Enter loan data'!$B$7+BZ3</f>
        <v>50</v>
      </c>
      <c r="CA2" s="85">
        <f>'Enter loan data'!$B$7+CA3</f>
        <v>50</v>
      </c>
      <c r="CB2" s="85">
        <f>'Enter loan data'!$B$7+CB3</f>
        <v>50</v>
      </c>
      <c r="CC2" s="85">
        <f>'Enter loan data'!$B$7+CC3</f>
        <v>50</v>
      </c>
      <c r="CD2" s="85">
        <f>'Enter loan data'!$B$7+CD3</f>
        <v>50</v>
      </c>
      <c r="CE2" s="85">
        <f>'Enter loan data'!$B$7+CE3</f>
        <v>50</v>
      </c>
      <c r="CF2" s="85">
        <f>'Enter loan data'!$B$7+CF3</f>
        <v>50</v>
      </c>
      <c r="CG2" s="85">
        <f>'Enter loan data'!$B$7+CG3</f>
        <v>50</v>
      </c>
      <c r="CH2" s="85">
        <f>'Enter loan data'!$B$7+CH3</f>
        <v>50</v>
      </c>
      <c r="CI2" s="85">
        <f>'Enter loan data'!$B$7+CI3</f>
        <v>50</v>
      </c>
      <c r="CJ2" s="85">
        <f>'Enter loan data'!$B$7+CJ3</f>
        <v>50</v>
      </c>
      <c r="CK2" s="85">
        <f>'Enter loan data'!$B$7+CK3</f>
        <v>50</v>
      </c>
      <c r="CL2" s="85">
        <f>'Enter loan data'!$B$7+CL3</f>
        <v>50</v>
      </c>
      <c r="CM2" s="85">
        <f>'Enter loan data'!$B$7+CM3</f>
        <v>50</v>
      </c>
      <c r="CN2" s="85">
        <f>'Enter loan data'!$B$7+CN3</f>
        <v>50</v>
      </c>
      <c r="CO2" s="85">
        <f>'Enter loan data'!$B$7+CO3</f>
        <v>50</v>
      </c>
      <c r="CP2" s="85">
        <f>'Enter loan data'!$B$7+CP3</f>
        <v>50</v>
      </c>
      <c r="CQ2" s="85">
        <f>'Enter loan data'!$B$7+CQ3</f>
        <v>50</v>
      </c>
      <c r="CR2" s="85">
        <f>'Enter loan data'!$B$7+CR3</f>
        <v>50</v>
      </c>
      <c r="CS2" s="85">
        <f>'Enter loan data'!$B$7+CS3</f>
        <v>50</v>
      </c>
      <c r="CT2" s="85">
        <f>'Enter loan data'!$B$7+CT3</f>
        <v>50</v>
      </c>
      <c r="CU2" s="85">
        <f>'Enter loan data'!$B$7+CU3</f>
        <v>50</v>
      </c>
      <c r="CV2" s="17"/>
    </row>
    <row r="3" spans="1:123" x14ac:dyDescent="0.35">
      <c r="B3" s="134" t="s">
        <v>19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"/>
    </row>
    <row r="4" spans="1:123" x14ac:dyDescent="0.35"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</row>
    <row r="5" spans="1:123" x14ac:dyDescent="0.35"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</row>
    <row r="6" spans="1:123" x14ac:dyDescent="0.35">
      <c r="A6" s="22" t="s">
        <v>20</v>
      </c>
      <c r="B6" s="135" t="str">
        <f ca="1">'In depth results'!A3</f>
        <v>The Warehouse</v>
      </c>
      <c r="C6" s="136"/>
      <c r="D6" s="136"/>
      <c r="E6" s="137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</row>
    <row r="7" spans="1:123" x14ac:dyDescent="0.35">
      <c r="A7" s="23"/>
      <c r="B7" s="136" t="s">
        <v>21</v>
      </c>
      <c r="C7" s="136"/>
      <c r="D7" s="138">
        <f ca="1">C12</f>
        <v>1677</v>
      </c>
      <c r="E7" s="138">
        <f ca="1">D12</f>
        <v>1552.155</v>
      </c>
      <c r="F7" s="138">
        <f t="shared" ref="F7:BQ7" ca="1" si="0">E12</f>
        <v>1425.4373249999999</v>
      </c>
      <c r="G7" s="138">
        <f t="shared" ca="1" si="0"/>
        <v>1296.8188848749999</v>
      </c>
      <c r="H7" s="138">
        <f t="shared" ca="1" si="0"/>
        <v>1166.2711681481248</v>
      </c>
      <c r="I7" s="138">
        <f t="shared" ca="1" si="0"/>
        <v>1033.7652356703468</v>
      </c>
      <c r="J7" s="138">
        <f t="shared" ca="1" si="0"/>
        <v>899.27171420540208</v>
      </c>
      <c r="K7" s="138">
        <f t="shared" ca="1" si="0"/>
        <v>762.76078991848306</v>
      </c>
      <c r="L7" s="138">
        <f t="shared" ca="1" si="0"/>
        <v>624.20220176726025</v>
      </c>
      <c r="M7" s="138">
        <f t="shared" ca="1" si="0"/>
        <v>483.56523479376915</v>
      </c>
      <c r="N7" s="138">
        <f t="shared" ca="1" si="0"/>
        <v>340.81871331567567</v>
      </c>
      <c r="O7" s="138">
        <f t="shared" ca="1" si="0"/>
        <v>195.93099401541082</v>
      </c>
      <c r="P7" s="138">
        <f t="shared" ca="1" si="0"/>
        <v>48.869958925641981</v>
      </c>
      <c r="Q7" s="138">
        <f t="shared" ca="1" si="0"/>
        <v>0</v>
      </c>
      <c r="R7" s="138">
        <f t="shared" ca="1" si="0"/>
        <v>0</v>
      </c>
      <c r="S7" s="138">
        <f t="shared" ca="1" si="0"/>
        <v>0</v>
      </c>
      <c r="T7" s="138">
        <f t="shared" ca="1" si="0"/>
        <v>0</v>
      </c>
      <c r="U7" s="138">
        <f t="shared" ca="1" si="0"/>
        <v>0</v>
      </c>
      <c r="V7" s="138">
        <f t="shared" ca="1" si="0"/>
        <v>0</v>
      </c>
      <c r="W7" s="138">
        <f t="shared" ca="1" si="0"/>
        <v>0</v>
      </c>
      <c r="X7" s="138">
        <f t="shared" ca="1" si="0"/>
        <v>0</v>
      </c>
      <c r="Y7" s="138">
        <f t="shared" ca="1" si="0"/>
        <v>0</v>
      </c>
      <c r="Z7" s="138">
        <f t="shared" ca="1" si="0"/>
        <v>0</v>
      </c>
      <c r="AA7" s="138">
        <f t="shared" ca="1" si="0"/>
        <v>0</v>
      </c>
      <c r="AB7" s="138">
        <f t="shared" ca="1" si="0"/>
        <v>0</v>
      </c>
      <c r="AC7" s="138">
        <f t="shared" ca="1" si="0"/>
        <v>0</v>
      </c>
      <c r="AD7" s="138">
        <f t="shared" ca="1" si="0"/>
        <v>0</v>
      </c>
      <c r="AE7" s="138">
        <f t="shared" ca="1" si="0"/>
        <v>0</v>
      </c>
      <c r="AF7" s="138">
        <f t="shared" ca="1" si="0"/>
        <v>0</v>
      </c>
      <c r="AG7" s="138">
        <f t="shared" ca="1" si="0"/>
        <v>0</v>
      </c>
      <c r="AH7" s="138">
        <f t="shared" ca="1" si="0"/>
        <v>0</v>
      </c>
      <c r="AI7" s="138">
        <f t="shared" ca="1" si="0"/>
        <v>0</v>
      </c>
      <c r="AJ7" s="138">
        <f t="shared" ca="1" si="0"/>
        <v>0</v>
      </c>
      <c r="AK7" s="138">
        <f t="shared" ca="1" si="0"/>
        <v>0</v>
      </c>
      <c r="AL7" s="138">
        <f t="shared" ca="1" si="0"/>
        <v>0</v>
      </c>
      <c r="AM7" s="138">
        <f t="shared" ca="1" si="0"/>
        <v>0</v>
      </c>
      <c r="AN7" s="138">
        <f t="shared" ca="1" si="0"/>
        <v>0</v>
      </c>
      <c r="AO7" s="138">
        <f t="shared" ca="1" si="0"/>
        <v>0</v>
      </c>
      <c r="AP7" s="138">
        <f t="shared" ca="1" si="0"/>
        <v>0</v>
      </c>
      <c r="AQ7" s="138">
        <f t="shared" ca="1" si="0"/>
        <v>0</v>
      </c>
      <c r="AR7" s="138">
        <f t="shared" ca="1" si="0"/>
        <v>0</v>
      </c>
      <c r="AS7" s="138">
        <f t="shared" ca="1" si="0"/>
        <v>0</v>
      </c>
      <c r="AT7" s="138">
        <f t="shared" ca="1" si="0"/>
        <v>0</v>
      </c>
      <c r="AU7" s="138">
        <f t="shared" ca="1" si="0"/>
        <v>0</v>
      </c>
      <c r="AV7" s="138">
        <f t="shared" ca="1" si="0"/>
        <v>0</v>
      </c>
      <c r="AW7" s="138">
        <f t="shared" ca="1" si="0"/>
        <v>0</v>
      </c>
      <c r="AX7" s="138">
        <f t="shared" ca="1" si="0"/>
        <v>0</v>
      </c>
      <c r="AY7" s="138">
        <f t="shared" ca="1" si="0"/>
        <v>0</v>
      </c>
      <c r="AZ7" s="138">
        <f t="shared" ca="1" si="0"/>
        <v>0</v>
      </c>
      <c r="BA7" s="138">
        <f t="shared" ca="1" si="0"/>
        <v>0</v>
      </c>
      <c r="BB7" s="138">
        <f t="shared" ca="1" si="0"/>
        <v>0</v>
      </c>
      <c r="BC7" s="138">
        <f t="shared" ca="1" si="0"/>
        <v>0</v>
      </c>
      <c r="BD7" s="138">
        <f t="shared" ca="1" si="0"/>
        <v>0</v>
      </c>
      <c r="BE7" s="138">
        <f t="shared" ca="1" si="0"/>
        <v>0</v>
      </c>
      <c r="BF7" s="138">
        <f t="shared" ca="1" si="0"/>
        <v>0</v>
      </c>
      <c r="BG7" s="138">
        <f t="shared" ca="1" si="0"/>
        <v>0</v>
      </c>
      <c r="BH7" s="138">
        <f t="shared" ca="1" si="0"/>
        <v>0</v>
      </c>
      <c r="BI7" s="138">
        <f t="shared" ca="1" si="0"/>
        <v>0</v>
      </c>
      <c r="BJ7" s="138">
        <f t="shared" ca="1" si="0"/>
        <v>0</v>
      </c>
      <c r="BK7" s="138">
        <f t="shared" ca="1" si="0"/>
        <v>0</v>
      </c>
      <c r="BL7" s="138">
        <f t="shared" ca="1" si="0"/>
        <v>0</v>
      </c>
      <c r="BM7" s="138">
        <f t="shared" ca="1" si="0"/>
        <v>0</v>
      </c>
      <c r="BN7" s="138">
        <f t="shared" ca="1" si="0"/>
        <v>0</v>
      </c>
      <c r="BO7" s="138">
        <f t="shared" ca="1" si="0"/>
        <v>0</v>
      </c>
      <c r="BP7" s="138">
        <f t="shared" ca="1" si="0"/>
        <v>0</v>
      </c>
      <c r="BQ7" s="138">
        <f t="shared" ca="1" si="0"/>
        <v>0</v>
      </c>
      <c r="BR7" s="138">
        <f t="shared" ref="BR7:CU7" ca="1" si="1">BQ12</f>
        <v>0</v>
      </c>
      <c r="BS7" s="138">
        <f t="shared" ca="1" si="1"/>
        <v>0</v>
      </c>
      <c r="BT7" s="138">
        <f t="shared" ca="1" si="1"/>
        <v>0</v>
      </c>
      <c r="BU7" s="138">
        <f t="shared" ca="1" si="1"/>
        <v>0</v>
      </c>
      <c r="BV7" s="138">
        <f t="shared" ca="1" si="1"/>
        <v>0</v>
      </c>
      <c r="BW7" s="138">
        <f t="shared" ca="1" si="1"/>
        <v>0</v>
      </c>
      <c r="BX7" s="138">
        <f t="shared" ca="1" si="1"/>
        <v>0</v>
      </c>
      <c r="BY7" s="138">
        <f t="shared" ca="1" si="1"/>
        <v>0</v>
      </c>
      <c r="BZ7" s="138">
        <f t="shared" ca="1" si="1"/>
        <v>0</v>
      </c>
      <c r="CA7" s="138">
        <f t="shared" ca="1" si="1"/>
        <v>0</v>
      </c>
      <c r="CB7" s="138">
        <f t="shared" ca="1" si="1"/>
        <v>0</v>
      </c>
      <c r="CC7" s="138">
        <f t="shared" ca="1" si="1"/>
        <v>0</v>
      </c>
      <c r="CD7" s="138">
        <f t="shared" ca="1" si="1"/>
        <v>0</v>
      </c>
      <c r="CE7" s="138">
        <f t="shared" ca="1" si="1"/>
        <v>0</v>
      </c>
      <c r="CF7" s="138">
        <f t="shared" ca="1" si="1"/>
        <v>0</v>
      </c>
      <c r="CG7" s="138">
        <f t="shared" ca="1" si="1"/>
        <v>0</v>
      </c>
      <c r="CH7" s="138">
        <f t="shared" ca="1" si="1"/>
        <v>0</v>
      </c>
      <c r="CI7" s="138">
        <f t="shared" ca="1" si="1"/>
        <v>0</v>
      </c>
      <c r="CJ7" s="138">
        <f t="shared" ca="1" si="1"/>
        <v>0</v>
      </c>
      <c r="CK7" s="138">
        <f t="shared" ca="1" si="1"/>
        <v>0</v>
      </c>
      <c r="CL7" s="138">
        <f t="shared" ca="1" si="1"/>
        <v>0</v>
      </c>
      <c r="CM7" s="138">
        <f t="shared" ca="1" si="1"/>
        <v>0</v>
      </c>
      <c r="CN7" s="138">
        <f t="shared" ca="1" si="1"/>
        <v>0</v>
      </c>
      <c r="CO7" s="138">
        <f t="shared" ca="1" si="1"/>
        <v>0</v>
      </c>
      <c r="CP7" s="138">
        <f t="shared" ca="1" si="1"/>
        <v>0</v>
      </c>
      <c r="CQ7" s="138">
        <f t="shared" ca="1" si="1"/>
        <v>0</v>
      </c>
      <c r="CR7" s="138">
        <f t="shared" ca="1" si="1"/>
        <v>0</v>
      </c>
      <c r="CS7" s="138">
        <f t="shared" ca="1" si="1"/>
        <v>0</v>
      </c>
      <c r="CT7" s="138">
        <f t="shared" ca="1" si="1"/>
        <v>0</v>
      </c>
      <c r="CU7" s="138">
        <f t="shared" ca="1" si="1"/>
        <v>0</v>
      </c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</row>
    <row r="8" spans="1:123" x14ac:dyDescent="0.35">
      <c r="A8" s="23"/>
      <c r="B8" s="136" t="s">
        <v>22</v>
      </c>
      <c r="C8" s="139">
        <f ca="1">C9*('In depth results'!C3/12)</f>
        <v>27</v>
      </c>
      <c r="D8" s="139">
        <f ca="1">D7*('In depth results'!$C$3/12)</f>
        <v>25.154999999999998</v>
      </c>
      <c r="E8" s="139">
        <f ca="1">E7*('In depth results'!$C$3/12)</f>
        <v>23.282325</v>
      </c>
      <c r="F8" s="139">
        <f ca="1">F7*('In depth results'!$C$3/12)</f>
        <v>21.381559874999997</v>
      </c>
      <c r="G8" s="139">
        <f ca="1">G7*('In depth results'!$C$3/12)</f>
        <v>19.452283273124998</v>
      </c>
      <c r="H8" s="139">
        <f ca="1">H7*('In depth results'!$C$3/12)</f>
        <v>17.494067522221872</v>
      </c>
      <c r="I8" s="139">
        <f ca="1">I7*('In depth results'!$C$3/12)</f>
        <v>15.506478535055201</v>
      </c>
      <c r="J8" s="139">
        <f ca="1">J7*('In depth results'!$C$3/12)</f>
        <v>13.48907571308103</v>
      </c>
      <c r="K8" s="139">
        <f ca="1">K7*('In depth results'!$C$3/12)</f>
        <v>11.441411848777246</v>
      </c>
      <c r="L8" s="139">
        <f ca="1">L7*('In depth results'!$C$3/12)</f>
        <v>9.3630330265089032</v>
      </c>
      <c r="M8" s="139">
        <f ca="1">M7*('In depth results'!$C$3/12)</f>
        <v>7.253478521906537</v>
      </c>
      <c r="N8" s="139">
        <f ca="1">N7*('In depth results'!$C$3/12)</f>
        <v>5.1122806997351349</v>
      </c>
      <c r="O8" s="139">
        <f ca="1">O7*('In depth results'!$C$3/12)</f>
        <v>2.9389649102311624</v>
      </c>
      <c r="P8" s="139">
        <f ca="1">P7*('In depth results'!$C$3/12)</f>
        <v>0.7330493838846297</v>
      </c>
      <c r="Q8" s="139">
        <f ca="1">Q7*('In depth results'!$C$3/12)</f>
        <v>0</v>
      </c>
      <c r="R8" s="139">
        <f ca="1">R7*('In depth results'!$C$3/12)</f>
        <v>0</v>
      </c>
      <c r="S8" s="139">
        <f ca="1">S7*('In depth results'!$C$3/12)</f>
        <v>0</v>
      </c>
      <c r="T8" s="139">
        <f ca="1">T7*('In depth results'!$C$3/12)</f>
        <v>0</v>
      </c>
      <c r="U8" s="139">
        <f ca="1">U7*('In depth results'!$C$3/12)</f>
        <v>0</v>
      </c>
      <c r="V8" s="139">
        <f ca="1">V7*('In depth results'!$C$3/12)</f>
        <v>0</v>
      </c>
      <c r="W8" s="139">
        <f ca="1">W7*('In depth results'!$C$3/12)</f>
        <v>0</v>
      </c>
      <c r="X8" s="139">
        <f ca="1">X7*('In depth results'!$C$3/12)</f>
        <v>0</v>
      </c>
      <c r="Y8" s="139">
        <f ca="1">Y7*('In depth results'!$C$3/12)</f>
        <v>0</v>
      </c>
      <c r="Z8" s="139">
        <f ca="1">Z7*('In depth results'!$C$3/12)</f>
        <v>0</v>
      </c>
      <c r="AA8" s="139">
        <f ca="1">AA7*('In depth results'!$C$3/12)</f>
        <v>0</v>
      </c>
      <c r="AB8" s="139">
        <f ca="1">AB7*('In depth results'!$C$3/12)</f>
        <v>0</v>
      </c>
      <c r="AC8" s="139">
        <f ca="1">AC7*('In depth results'!$C$3/12)</f>
        <v>0</v>
      </c>
      <c r="AD8" s="139">
        <f ca="1">AD7*('In depth results'!$C$3/12)</f>
        <v>0</v>
      </c>
      <c r="AE8" s="139">
        <f ca="1">AE7*('In depth results'!$C$3/12)</f>
        <v>0</v>
      </c>
      <c r="AF8" s="139">
        <f ca="1">AF7*('In depth results'!$C$3/12)</f>
        <v>0</v>
      </c>
      <c r="AG8" s="139">
        <f ca="1">AG7*('In depth results'!$C$3/12)</f>
        <v>0</v>
      </c>
      <c r="AH8" s="139">
        <f ca="1">AH7*('In depth results'!$C$3/12)</f>
        <v>0</v>
      </c>
      <c r="AI8" s="139">
        <f ca="1">AI7*('In depth results'!$C$3/12)</f>
        <v>0</v>
      </c>
      <c r="AJ8" s="139">
        <f ca="1">AJ7*('In depth results'!$C$3/12)</f>
        <v>0</v>
      </c>
      <c r="AK8" s="139">
        <f ca="1">AK7*('In depth results'!$C$3/12)</f>
        <v>0</v>
      </c>
      <c r="AL8" s="139">
        <f ca="1">AL7*('In depth results'!$C$3/12)</f>
        <v>0</v>
      </c>
      <c r="AM8" s="139">
        <f ca="1">AM7*('In depth results'!$C$3/12)</f>
        <v>0</v>
      </c>
      <c r="AN8" s="139">
        <f ca="1">AN7*('In depth results'!$C$3/12)</f>
        <v>0</v>
      </c>
      <c r="AO8" s="139">
        <f ca="1">AO7*('In depth results'!$C$3/12)</f>
        <v>0</v>
      </c>
      <c r="AP8" s="139">
        <f ca="1">AP7*('In depth results'!$C$3/12)</f>
        <v>0</v>
      </c>
      <c r="AQ8" s="139">
        <f ca="1">AQ7*('In depth results'!$C$3/12)</f>
        <v>0</v>
      </c>
      <c r="AR8" s="139">
        <f ca="1">AR7*('In depth results'!$C$3/12)</f>
        <v>0</v>
      </c>
      <c r="AS8" s="139">
        <f ca="1">AS7*('In depth results'!$C$3/12)</f>
        <v>0</v>
      </c>
      <c r="AT8" s="139">
        <f ca="1">AT7*('In depth results'!$C$3/12)</f>
        <v>0</v>
      </c>
      <c r="AU8" s="139">
        <f ca="1">AU7*('In depth results'!$C$3/12)</f>
        <v>0</v>
      </c>
      <c r="AV8" s="139">
        <f ca="1">AV7*('In depth results'!$C$3/12)</f>
        <v>0</v>
      </c>
      <c r="AW8" s="139">
        <f ca="1">AW7*('In depth results'!$C$3/12)</f>
        <v>0</v>
      </c>
      <c r="AX8" s="139">
        <f ca="1">AX7*('In depth results'!$C$3/12)</f>
        <v>0</v>
      </c>
      <c r="AY8" s="139">
        <f ca="1">AY7*('In depth results'!$C$3/12)</f>
        <v>0</v>
      </c>
      <c r="AZ8" s="139">
        <f ca="1">AZ7*('In depth results'!$C$3/12)</f>
        <v>0</v>
      </c>
      <c r="BA8" s="139">
        <f ca="1">BA7*('In depth results'!$C$3/12)</f>
        <v>0</v>
      </c>
      <c r="BB8" s="139">
        <f ca="1">BB7*('In depth results'!$C$3/12)</f>
        <v>0</v>
      </c>
      <c r="BC8" s="139">
        <f ca="1">BC7*('In depth results'!$C$3/12)</f>
        <v>0</v>
      </c>
      <c r="BD8" s="139">
        <f ca="1">BD7*('In depth results'!$C$3/12)</f>
        <v>0</v>
      </c>
      <c r="BE8" s="139">
        <f ca="1">BE7*('In depth results'!$C$3/12)</f>
        <v>0</v>
      </c>
      <c r="BF8" s="139">
        <f ca="1">BF7*('In depth results'!$C$3/12)</f>
        <v>0</v>
      </c>
      <c r="BG8" s="139">
        <f ca="1">BG7*('In depth results'!$C$3/12)</f>
        <v>0</v>
      </c>
      <c r="BH8" s="139">
        <f ca="1">BH7*('In depth results'!$C$3/12)</f>
        <v>0</v>
      </c>
      <c r="BI8" s="139">
        <f ca="1">BI7*('In depth results'!$C$3/12)</f>
        <v>0</v>
      </c>
      <c r="BJ8" s="139">
        <f ca="1">BJ7*('In depth results'!$C$3/12)</f>
        <v>0</v>
      </c>
      <c r="BK8" s="139">
        <f ca="1">BK7*('In depth results'!$C$3/12)</f>
        <v>0</v>
      </c>
      <c r="BL8" s="139">
        <f ca="1">BL7*('In depth results'!$C$3/12)</f>
        <v>0</v>
      </c>
      <c r="BM8" s="139">
        <f ca="1">BM7*('In depth results'!$C$3/12)</f>
        <v>0</v>
      </c>
      <c r="BN8" s="139">
        <f ca="1">BN7*('In depth results'!$C$3/12)</f>
        <v>0</v>
      </c>
      <c r="BO8" s="139">
        <f ca="1">BO7*('In depth results'!$C$3/12)</f>
        <v>0</v>
      </c>
      <c r="BP8" s="139">
        <f ca="1">BP7*('In depth results'!$C$3/12)</f>
        <v>0</v>
      </c>
      <c r="BQ8" s="139">
        <f ca="1">BQ7*('In depth results'!$C$3/12)</f>
        <v>0</v>
      </c>
      <c r="BR8" s="139">
        <f ca="1">BR7*('In depth results'!$C$3/12)</f>
        <v>0</v>
      </c>
      <c r="BS8" s="139">
        <f ca="1">BS7*('In depth results'!$C$3/12)</f>
        <v>0</v>
      </c>
      <c r="BT8" s="139">
        <f ca="1">BT7*('In depth results'!$C$3/12)</f>
        <v>0</v>
      </c>
      <c r="BU8" s="139">
        <f ca="1">BU7*('In depth results'!$C$3/12)</f>
        <v>0</v>
      </c>
      <c r="BV8" s="139">
        <f ca="1">BV7*('In depth results'!$C$3/12)</f>
        <v>0</v>
      </c>
      <c r="BW8" s="139">
        <f ca="1">BW7*('In depth results'!$C$3/12)</f>
        <v>0</v>
      </c>
      <c r="BX8" s="139">
        <f ca="1">BX7*('In depth results'!$C$3/12)</f>
        <v>0</v>
      </c>
      <c r="BY8" s="139">
        <f ca="1">BY7*('In depth results'!$C$3/12)</f>
        <v>0</v>
      </c>
      <c r="BZ8" s="139">
        <f ca="1">BZ7*('In depth results'!$C$3/12)</f>
        <v>0</v>
      </c>
      <c r="CA8" s="139">
        <f ca="1">CA7*('In depth results'!$C$3/12)</f>
        <v>0</v>
      </c>
      <c r="CB8" s="139">
        <f ca="1">CB7*('In depth results'!$C$3/12)</f>
        <v>0</v>
      </c>
      <c r="CC8" s="139">
        <f ca="1">CC7*('In depth results'!$C$3/12)</f>
        <v>0</v>
      </c>
      <c r="CD8" s="139">
        <f ca="1">CD7*('In depth results'!$C$3/12)</f>
        <v>0</v>
      </c>
      <c r="CE8" s="139">
        <f ca="1">CE7*('In depth results'!$C$3/12)</f>
        <v>0</v>
      </c>
      <c r="CF8" s="139">
        <f ca="1">CF7*('In depth results'!$C$3/12)</f>
        <v>0</v>
      </c>
      <c r="CG8" s="139">
        <f ca="1">CG7*('In depth results'!$C$3/12)</f>
        <v>0</v>
      </c>
      <c r="CH8" s="139">
        <f ca="1">CH7*('In depth results'!$C$3/12)</f>
        <v>0</v>
      </c>
      <c r="CI8" s="139">
        <f ca="1">CI7*('In depth results'!$C$3/12)</f>
        <v>0</v>
      </c>
      <c r="CJ8" s="139">
        <f ca="1">CJ7*('In depth results'!$C$3/12)</f>
        <v>0</v>
      </c>
      <c r="CK8" s="139">
        <f ca="1">CK7*('In depth results'!$C$3/12)</f>
        <v>0</v>
      </c>
      <c r="CL8" s="139">
        <f ca="1">CL7*('In depth results'!$C$3/12)</f>
        <v>0</v>
      </c>
      <c r="CM8" s="139">
        <f ca="1">CM7*('In depth results'!$C$3/12)</f>
        <v>0</v>
      </c>
      <c r="CN8" s="139">
        <f ca="1">CN7*('In depth results'!$C$3/12)</f>
        <v>0</v>
      </c>
      <c r="CO8" s="139">
        <f ca="1">CO7*('In depth results'!$C$3/12)</f>
        <v>0</v>
      </c>
      <c r="CP8" s="139">
        <f ca="1">CP7*('In depth results'!$C$3/12)</f>
        <v>0</v>
      </c>
      <c r="CQ8" s="139">
        <f ca="1">CQ7*('In depth results'!$C$3/12)</f>
        <v>0</v>
      </c>
      <c r="CR8" s="139">
        <f ca="1">CR7*('In depth results'!$C$3/12)</f>
        <v>0</v>
      </c>
      <c r="CS8" s="139">
        <f ca="1">CS7*('In depth results'!$C$3/12)</f>
        <v>0</v>
      </c>
      <c r="CT8" s="139">
        <f ca="1">CT7*('In depth results'!$C$3/12)</f>
        <v>0</v>
      </c>
      <c r="CU8" s="139">
        <f ca="1">CU7*('In depth results'!$C$3/12)</f>
        <v>0</v>
      </c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</row>
    <row r="9" spans="1:123" x14ac:dyDescent="0.35">
      <c r="A9" s="23"/>
      <c r="B9" s="136" t="s">
        <v>23</v>
      </c>
      <c r="C9" s="138">
        <f ca="1">'In depth results'!B3</f>
        <v>1800</v>
      </c>
      <c r="D9" s="138">
        <f ca="1">D7+D8</f>
        <v>1702.155</v>
      </c>
      <c r="E9" s="138">
        <f t="shared" ref="E9:BP9" ca="1" si="2">E7+E8</f>
        <v>1575.4373249999999</v>
      </c>
      <c r="F9" s="138">
        <f t="shared" ca="1" si="2"/>
        <v>1446.8188848749999</v>
      </c>
      <c r="G9" s="138">
        <f t="shared" ca="1" si="2"/>
        <v>1316.2711681481248</v>
      </c>
      <c r="H9" s="138">
        <f t="shared" ca="1" si="2"/>
        <v>1183.7652356703468</v>
      </c>
      <c r="I9" s="138">
        <f t="shared" ca="1" si="2"/>
        <v>1049.2717142054021</v>
      </c>
      <c r="J9" s="138">
        <f t="shared" ca="1" si="2"/>
        <v>912.76078991848306</v>
      </c>
      <c r="K9" s="138">
        <f t="shared" ca="1" si="2"/>
        <v>774.20220176726025</v>
      </c>
      <c r="L9" s="138">
        <f t="shared" ca="1" si="2"/>
        <v>633.56523479376915</v>
      </c>
      <c r="M9" s="138">
        <f t="shared" ca="1" si="2"/>
        <v>490.81871331567567</v>
      </c>
      <c r="N9" s="138">
        <f t="shared" ca="1" si="2"/>
        <v>345.93099401541082</v>
      </c>
      <c r="O9" s="138">
        <f t="shared" ca="1" si="2"/>
        <v>198.86995892564198</v>
      </c>
      <c r="P9" s="138">
        <f t="shared" ca="1" si="2"/>
        <v>49.603008309526608</v>
      </c>
      <c r="Q9" s="138">
        <f t="shared" ca="1" si="2"/>
        <v>0</v>
      </c>
      <c r="R9" s="138">
        <f t="shared" ca="1" si="2"/>
        <v>0</v>
      </c>
      <c r="S9" s="138">
        <f t="shared" ca="1" si="2"/>
        <v>0</v>
      </c>
      <c r="T9" s="138">
        <f t="shared" ca="1" si="2"/>
        <v>0</v>
      </c>
      <c r="U9" s="138">
        <f t="shared" ca="1" si="2"/>
        <v>0</v>
      </c>
      <c r="V9" s="138">
        <f t="shared" ca="1" si="2"/>
        <v>0</v>
      </c>
      <c r="W9" s="138">
        <f t="shared" ca="1" si="2"/>
        <v>0</v>
      </c>
      <c r="X9" s="138">
        <f t="shared" ca="1" si="2"/>
        <v>0</v>
      </c>
      <c r="Y9" s="138">
        <f t="shared" ca="1" si="2"/>
        <v>0</v>
      </c>
      <c r="Z9" s="138">
        <f t="shared" ca="1" si="2"/>
        <v>0</v>
      </c>
      <c r="AA9" s="138">
        <f t="shared" ca="1" si="2"/>
        <v>0</v>
      </c>
      <c r="AB9" s="138">
        <f t="shared" ca="1" si="2"/>
        <v>0</v>
      </c>
      <c r="AC9" s="138">
        <f t="shared" ca="1" si="2"/>
        <v>0</v>
      </c>
      <c r="AD9" s="138">
        <f t="shared" ca="1" si="2"/>
        <v>0</v>
      </c>
      <c r="AE9" s="138">
        <f t="shared" ca="1" si="2"/>
        <v>0</v>
      </c>
      <c r="AF9" s="138">
        <f t="shared" ca="1" si="2"/>
        <v>0</v>
      </c>
      <c r="AG9" s="138">
        <f t="shared" ca="1" si="2"/>
        <v>0</v>
      </c>
      <c r="AH9" s="138">
        <f t="shared" ca="1" si="2"/>
        <v>0</v>
      </c>
      <c r="AI9" s="138">
        <f t="shared" ca="1" si="2"/>
        <v>0</v>
      </c>
      <c r="AJ9" s="138">
        <f t="shared" ca="1" si="2"/>
        <v>0</v>
      </c>
      <c r="AK9" s="138">
        <f t="shared" ca="1" si="2"/>
        <v>0</v>
      </c>
      <c r="AL9" s="138">
        <f t="shared" ca="1" si="2"/>
        <v>0</v>
      </c>
      <c r="AM9" s="138">
        <f t="shared" ca="1" si="2"/>
        <v>0</v>
      </c>
      <c r="AN9" s="138">
        <f t="shared" ca="1" si="2"/>
        <v>0</v>
      </c>
      <c r="AO9" s="138">
        <f t="shared" ca="1" si="2"/>
        <v>0</v>
      </c>
      <c r="AP9" s="138">
        <f t="shared" ca="1" si="2"/>
        <v>0</v>
      </c>
      <c r="AQ9" s="138">
        <f t="shared" ca="1" si="2"/>
        <v>0</v>
      </c>
      <c r="AR9" s="138">
        <f t="shared" ca="1" si="2"/>
        <v>0</v>
      </c>
      <c r="AS9" s="138">
        <f t="shared" ca="1" si="2"/>
        <v>0</v>
      </c>
      <c r="AT9" s="138">
        <f t="shared" ca="1" si="2"/>
        <v>0</v>
      </c>
      <c r="AU9" s="138">
        <f t="shared" ca="1" si="2"/>
        <v>0</v>
      </c>
      <c r="AV9" s="138">
        <f t="shared" ca="1" si="2"/>
        <v>0</v>
      </c>
      <c r="AW9" s="138">
        <f t="shared" ca="1" si="2"/>
        <v>0</v>
      </c>
      <c r="AX9" s="138">
        <f t="shared" ca="1" si="2"/>
        <v>0</v>
      </c>
      <c r="AY9" s="138">
        <f t="shared" ca="1" si="2"/>
        <v>0</v>
      </c>
      <c r="AZ9" s="138">
        <f t="shared" ca="1" si="2"/>
        <v>0</v>
      </c>
      <c r="BA9" s="138">
        <f t="shared" ca="1" si="2"/>
        <v>0</v>
      </c>
      <c r="BB9" s="138">
        <f t="shared" ca="1" si="2"/>
        <v>0</v>
      </c>
      <c r="BC9" s="138">
        <f t="shared" ca="1" si="2"/>
        <v>0</v>
      </c>
      <c r="BD9" s="138">
        <f t="shared" ca="1" si="2"/>
        <v>0</v>
      </c>
      <c r="BE9" s="138">
        <f t="shared" ca="1" si="2"/>
        <v>0</v>
      </c>
      <c r="BF9" s="138">
        <f t="shared" ca="1" si="2"/>
        <v>0</v>
      </c>
      <c r="BG9" s="138">
        <f t="shared" ca="1" si="2"/>
        <v>0</v>
      </c>
      <c r="BH9" s="138">
        <f t="shared" ca="1" si="2"/>
        <v>0</v>
      </c>
      <c r="BI9" s="138">
        <f t="shared" ca="1" si="2"/>
        <v>0</v>
      </c>
      <c r="BJ9" s="138">
        <f t="shared" ca="1" si="2"/>
        <v>0</v>
      </c>
      <c r="BK9" s="138">
        <f t="shared" ca="1" si="2"/>
        <v>0</v>
      </c>
      <c r="BL9" s="138">
        <f t="shared" ca="1" si="2"/>
        <v>0</v>
      </c>
      <c r="BM9" s="138">
        <f t="shared" ca="1" si="2"/>
        <v>0</v>
      </c>
      <c r="BN9" s="138">
        <f t="shared" ca="1" si="2"/>
        <v>0</v>
      </c>
      <c r="BO9" s="138">
        <f t="shared" ca="1" si="2"/>
        <v>0</v>
      </c>
      <c r="BP9" s="138">
        <f t="shared" ca="1" si="2"/>
        <v>0</v>
      </c>
      <c r="BQ9" s="138">
        <f t="shared" ref="BQ9:CU9" ca="1" si="3">BQ7+BQ8</f>
        <v>0</v>
      </c>
      <c r="BR9" s="138">
        <f t="shared" ca="1" si="3"/>
        <v>0</v>
      </c>
      <c r="BS9" s="138">
        <f t="shared" ca="1" si="3"/>
        <v>0</v>
      </c>
      <c r="BT9" s="138">
        <f t="shared" ca="1" si="3"/>
        <v>0</v>
      </c>
      <c r="BU9" s="138">
        <f t="shared" ca="1" si="3"/>
        <v>0</v>
      </c>
      <c r="BV9" s="138">
        <f t="shared" ca="1" si="3"/>
        <v>0</v>
      </c>
      <c r="BW9" s="138">
        <f t="shared" ca="1" si="3"/>
        <v>0</v>
      </c>
      <c r="BX9" s="138">
        <f t="shared" ca="1" si="3"/>
        <v>0</v>
      </c>
      <c r="BY9" s="138">
        <f t="shared" ca="1" si="3"/>
        <v>0</v>
      </c>
      <c r="BZ9" s="138">
        <f t="shared" ca="1" si="3"/>
        <v>0</v>
      </c>
      <c r="CA9" s="138">
        <f t="shared" ca="1" si="3"/>
        <v>0</v>
      </c>
      <c r="CB9" s="138">
        <f t="shared" ca="1" si="3"/>
        <v>0</v>
      </c>
      <c r="CC9" s="138">
        <f t="shared" ca="1" si="3"/>
        <v>0</v>
      </c>
      <c r="CD9" s="138">
        <f t="shared" ca="1" si="3"/>
        <v>0</v>
      </c>
      <c r="CE9" s="138">
        <f t="shared" ca="1" si="3"/>
        <v>0</v>
      </c>
      <c r="CF9" s="138">
        <f t="shared" ca="1" si="3"/>
        <v>0</v>
      </c>
      <c r="CG9" s="138">
        <f t="shared" ca="1" si="3"/>
        <v>0</v>
      </c>
      <c r="CH9" s="138">
        <f t="shared" ca="1" si="3"/>
        <v>0</v>
      </c>
      <c r="CI9" s="138">
        <f t="shared" ca="1" si="3"/>
        <v>0</v>
      </c>
      <c r="CJ9" s="138">
        <f t="shared" ca="1" si="3"/>
        <v>0</v>
      </c>
      <c r="CK9" s="138">
        <f t="shared" ca="1" si="3"/>
        <v>0</v>
      </c>
      <c r="CL9" s="138">
        <f t="shared" ca="1" si="3"/>
        <v>0</v>
      </c>
      <c r="CM9" s="138">
        <f t="shared" ca="1" si="3"/>
        <v>0</v>
      </c>
      <c r="CN9" s="138">
        <f t="shared" ca="1" si="3"/>
        <v>0</v>
      </c>
      <c r="CO9" s="138">
        <f t="shared" ca="1" si="3"/>
        <v>0</v>
      </c>
      <c r="CP9" s="138">
        <f t="shared" ca="1" si="3"/>
        <v>0</v>
      </c>
      <c r="CQ9" s="138">
        <f t="shared" ca="1" si="3"/>
        <v>0</v>
      </c>
      <c r="CR9" s="138">
        <f t="shared" ca="1" si="3"/>
        <v>0</v>
      </c>
      <c r="CS9" s="138">
        <f t="shared" ca="1" si="3"/>
        <v>0</v>
      </c>
      <c r="CT9" s="138">
        <f t="shared" ca="1" si="3"/>
        <v>0</v>
      </c>
      <c r="CU9" s="138">
        <f t="shared" ca="1" si="3"/>
        <v>0</v>
      </c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</row>
    <row r="10" spans="1:123" x14ac:dyDescent="0.35">
      <c r="A10" s="23"/>
      <c r="B10" s="136" t="s">
        <v>24</v>
      </c>
      <c r="C10" s="138">
        <f ca="1">'In depth results'!$D$3+C2</f>
        <v>150</v>
      </c>
      <c r="D10" s="138">
        <f ca="1">IF(D67=0,'In depth results'!$D$9+'In depth results'!$D$3,'In depth results'!$D$3)+D2</f>
        <v>150</v>
      </c>
      <c r="E10" s="138">
        <f ca="1">IF(E67=0,'In depth results'!$D$9+'In depth results'!$D$3,'In depth results'!$D$3)+E2</f>
        <v>150</v>
      </c>
      <c r="F10" s="138">
        <f ca="1">IF(F67=0,'In depth results'!$D$9+'In depth results'!$D$3,'In depth results'!$D$3)+F2</f>
        <v>150</v>
      </c>
      <c r="G10" s="138">
        <f ca="1">IF(G67=0,'In depth results'!$D$9+'In depth results'!$D$3,'In depth results'!$D$3)+G2</f>
        <v>150</v>
      </c>
      <c r="H10" s="138">
        <f ca="1">IF(H67=0,'In depth results'!$D$9+'In depth results'!$D$3,'In depth results'!$D$3)+H2</f>
        <v>150</v>
      </c>
      <c r="I10" s="138">
        <f ca="1">IF(I67=0,'In depth results'!$D$9+'In depth results'!$D$3,'In depth results'!$D$3)+I2</f>
        <v>150</v>
      </c>
      <c r="J10" s="138">
        <f ca="1">IF(J67=0,'In depth results'!$D$9+'In depth results'!$D$3,'In depth results'!$D$3)+J2</f>
        <v>150</v>
      </c>
      <c r="K10" s="138">
        <f ca="1">IF(K67=0,'In depth results'!$D$9+'In depth results'!$D$3,'In depth results'!$D$3)+K2</f>
        <v>150</v>
      </c>
      <c r="L10" s="138">
        <f ca="1">IF(L67=0,'In depth results'!$D$9+'In depth results'!$D$3,'In depth results'!$D$3)+L2</f>
        <v>150</v>
      </c>
      <c r="M10" s="138">
        <f ca="1">IF(M67=0,'In depth results'!$D$9+'In depth results'!$D$3,'In depth results'!$D$3)+M2</f>
        <v>150</v>
      </c>
      <c r="N10" s="138">
        <f ca="1">IF(N67=0,'In depth results'!$D$9+'In depth results'!$D$3,'In depth results'!$D$3)+N2</f>
        <v>150</v>
      </c>
      <c r="O10" s="138">
        <f ca="1">IF(O67=0,'In depth results'!$D$9+'In depth results'!$D$3,'In depth results'!$D$3)+O2</f>
        <v>150</v>
      </c>
      <c r="P10" s="138">
        <f ca="1">IF(P67=0,'In depth results'!$D$9+'In depth results'!$D$3,'In depth results'!$D$3)+P2</f>
        <v>150</v>
      </c>
      <c r="Q10" s="138">
        <f ca="1">IF(Q67=0,'In depth results'!$D$9+'In depth results'!$D$3,'In depth results'!$D$3)+Q2</f>
        <v>150</v>
      </c>
      <c r="R10" s="138">
        <f ca="1">IF(R67=0,'In depth results'!$D$9+'In depth results'!$D$3,'In depth results'!$D$3)+R2</f>
        <v>150</v>
      </c>
      <c r="S10" s="138">
        <f ca="1">IF(S67=0,'In depth results'!$D$9+'In depth results'!$D$3,'In depth results'!$D$3)+S2</f>
        <v>150</v>
      </c>
      <c r="T10" s="138">
        <f ca="1">IF(T67=0,'In depth results'!$D$9+'In depth results'!$D$3,'In depth results'!$D$3)+T2</f>
        <v>150</v>
      </c>
      <c r="U10" s="138">
        <f ca="1">IF(U67=0,'In depth results'!$D$9+'In depth results'!$D$3,'In depth results'!$D$3)+U2</f>
        <v>150</v>
      </c>
      <c r="V10" s="138">
        <f ca="1">IF(V67=0,'In depth results'!$D$9+'In depth results'!$D$3,'In depth results'!$D$3)+V2</f>
        <v>150</v>
      </c>
      <c r="W10" s="138">
        <f ca="1">IF(W67=0,'In depth results'!$D$9+'In depth results'!$D$3,'In depth results'!$D$3)+W2</f>
        <v>150</v>
      </c>
      <c r="X10" s="138">
        <f ca="1">IF(X67=0,'In depth results'!$D$9+'In depth results'!$D$3,'In depth results'!$D$3)+X2</f>
        <v>150</v>
      </c>
      <c r="Y10" s="138">
        <f ca="1">IF(Y67=0,'In depth results'!$D$9+'In depth results'!$D$3,'In depth results'!$D$3)+Y2</f>
        <v>150</v>
      </c>
      <c r="Z10" s="138">
        <f ca="1">IF(Z67=0,'In depth results'!$D$9+'In depth results'!$D$3,'In depth results'!$D$3)+Z2</f>
        <v>150</v>
      </c>
      <c r="AA10" s="138">
        <f ca="1">IF(AA67=0,'In depth results'!$D$9+'In depth results'!$D$3,'In depth results'!$D$3)+AA2</f>
        <v>150</v>
      </c>
      <c r="AB10" s="138">
        <f ca="1">IF(AB67=0,'In depth results'!$D$9+'In depth results'!$D$3,'In depth results'!$D$3)+AB2</f>
        <v>150</v>
      </c>
      <c r="AC10" s="138">
        <f ca="1">IF(AC67=0,'In depth results'!$D$9+'In depth results'!$D$3,'In depth results'!$D$3)+AC2</f>
        <v>150</v>
      </c>
      <c r="AD10" s="138">
        <f ca="1">IF(AD67=0,'In depth results'!$D$9+'In depth results'!$D$3,'In depth results'!$D$3)+AD2</f>
        <v>150</v>
      </c>
      <c r="AE10" s="138">
        <f ca="1">IF(AE67=0,'In depth results'!$D$9+'In depth results'!$D$3,'In depth results'!$D$3)+AE2</f>
        <v>150</v>
      </c>
      <c r="AF10" s="138">
        <f ca="1">IF(AF67=0,'In depth results'!$D$9+'In depth results'!$D$3,'In depth results'!$D$3)+AF2</f>
        <v>150</v>
      </c>
      <c r="AG10" s="138">
        <f ca="1">IF(AG67=0,'In depth results'!$D$9+'In depth results'!$D$3,'In depth results'!$D$3)+AG2</f>
        <v>150</v>
      </c>
      <c r="AH10" s="138">
        <f ca="1">IF(AH67=0,'In depth results'!$D$9+'In depth results'!$D$3,'In depth results'!$D$3)+AH2</f>
        <v>150</v>
      </c>
      <c r="AI10" s="138">
        <f ca="1">IF(AI67=0,'In depth results'!$D$9+'In depth results'!$D$3,'In depth results'!$D$3)+AI2</f>
        <v>150</v>
      </c>
      <c r="AJ10" s="138">
        <f ca="1">IF(AJ67=0,'In depth results'!$D$9+'In depth results'!$D$3,'In depth results'!$D$3)+AJ2</f>
        <v>150</v>
      </c>
      <c r="AK10" s="138">
        <f ca="1">IF(AK67=0,'In depth results'!$D$9+'In depth results'!$D$3,'In depth results'!$D$3)+AK2</f>
        <v>150</v>
      </c>
      <c r="AL10" s="138">
        <f ca="1">IF(AL67=0,'In depth results'!$D$9+'In depth results'!$D$3,'In depth results'!$D$3)+AL2</f>
        <v>150</v>
      </c>
      <c r="AM10" s="138">
        <f ca="1">IF(AM67=0,'In depth results'!$D$9+'In depth results'!$D$3,'In depth results'!$D$3)+AM2</f>
        <v>150</v>
      </c>
      <c r="AN10" s="138">
        <f ca="1">IF(AN67=0,'In depth results'!$D$9+'In depth results'!$D$3,'In depth results'!$D$3)+AN2</f>
        <v>150</v>
      </c>
      <c r="AO10" s="138">
        <f ca="1">IF(AO67=0,'In depth results'!$D$9+'In depth results'!$D$3,'In depth results'!$D$3)+AO2</f>
        <v>150</v>
      </c>
      <c r="AP10" s="138">
        <f ca="1">IF(AP67=0,'In depth results'!$D$9+'In depth results'!$D$3,'In depth results'!$D$3)+AP2</f>
        <v>150</v>
      </c>
      <c r="AQ10" s="138">
        <f ca="1">IF(AQ67=0,'In depth results'!$D$9+'In depth results'!$D$3,'In depth results'!$D$3)+AQ2</f>
        <v>150</v>
      </c>
      <c r="AR10" s="138">
        <f ca="1">IF(AR67=0,'In depth results'!$D$9+'In depth results'!$D$3,'In depth results'!$D$3)+AR2</f>
        <v>150</v>
      </c>
      <c r="AS10" s="138">
        <f ca="1">IF(AS67=0,'In depth results'!$D$9+'In depth results'!$D$3,'In depth results'!$D$3)+AS2</f>
        <v>250</v>
      </c>
      <c r="AT10" s="138">
        <f ca="1">IF(AT67=0,'In depth results'!$D$9+'In depth results'!$D$3,'In depth results'!$D$3)+AT2</f>
        <v>250</v>
      </c>
      <c r="AU10" s="138">
        <f ca="1">IF(AU67=0,'In depth results'!$D$9+'In depth results'!$D$3,'In depth results'!$D$3)+AU2</f>
        <v>250</v>
      </c>
      <c r="AV10" s="138">
        <f ca="1">IF(AV67=0,'In depth results'!$D$9+'In depth results'!$D$3,'In depth results'!$D$3)+AV2</f>
        <v>250</v>
      </c>
      <c r="AW10" s="138">
        <f ca="1">IF(AW67=0,'In depth results'!$D$9+'In depth results'!$D$3,'In depth results'!$D$3)+AW2</f>
        <v>250</v>
      </c>
      <c r="AX10" s="138">
        <f ca="1">IF(AX67=0,'In depth results'!$D$9+'In depth results'!$D$3,'In depth results'!$D$3)+AX2</f>
        <v>250</v>
      </c>
      <c r="AY10" s="138">
        <f ca="1">IF(AY67=0,'In depth results'!$D$9+'In depth results'!$D$3,'In depth results'!$D$3)+AY2</f>
        <v>250</v>
      </c>
      <c r="AZ10" s="138">
        <f ca="1">IF(AZ67=0,'In depth results'!$D$9+'In depth results'!$D$3,'In depth results'!$D$3)+AZ2</f>
        <v>250</v>
      </c>
      <c r="BA10" s="138">
        <f ca="1">IF(BA67=0,'In depth results'!$D$9+'In depth results'!$D$3,'In depth results'!$D$3)+BA2</f>
        <v>250</v>
      </c>
      <c r="BB10" s="138">
        <f ca="1">IF(BB67=0,'In depth results'!$D$9+'In depth results'!$D$3,'In depth results'!$D$3)+BB2</f>
        <v>250</v>
      </c>
      <c r="BC10" s="138">
        <f ca="1">IF(BC67=0,'In depth results'!$D$9+'In depth results'!$D$3,'In depth results'!$D$3)+BC2</f>
        <v>250</v>
      </c>
      <c r="BD10" s="138">
        <f ca="1">IF(BD67=0,'In depth results'!$D$9+'In depth results'!$D$3,'In depth results'!$D$3)+BD2</f>
        <v>250</v>
      </c>
      <c r="BE10" s="138">
        <f ca="1">IF(BE67=0,'In depth results'!$D$9+'In depth results'!$D$3,'In depth results'!$D$3)+BE2</f>
        <v>250</v>
      </c>
      <c r="BF10" s="138">
        <f ca="1">IF(BF67=0,'In depth results'!$D$9+'In depth results'!$D$3,'In depth results'!$D$3)+BF2</f>
        <v>250</v>
      </c>
      <c r="BG10" s="138">
        <f ca="1">IF(BG67=0,'In depth results'!$D$9+'In depth results'!$D$3,'In depth results'!$D$3)+BG2</f>
        <v>250</v>
      </c>
      <c r="BH10" s="138">
        <f ca="1">IF(BH67=0,'In depth results'!$D$9+'In depth results'!$D$3,'In depth results'!$D$3)+BH2</f>
        <v>250</v>
      </c>
      <c r="BI10" s="138">
        <f ca="1">IF(BI67=0,'In depth results'!$D$9+'In depth results'!$D$3,'In depth results'!$D$3)+BI2</f>
        <v>250</v>
      </c>
      <c r="BJ10" s="138">
        <f ca="1">IF(BJ67=0,'In depth results'!$D$9+'In depth results'!$D$3,'In depth results'!$D$3)+BJ2</f>
        <v>250</v>
      </c>
      <c r="BK10" s="138">
        <f ca="1">IF(BK67=0,'In depth results'!$D$9+'In depth results'!$D$3,'In depth results'!$D$3)+BK2</f>
        <v>250</v>
      </c>
      <c r="BL10" s="138">
        <f ca="1">IF(BL67=0,'In depth results'!$D$9+'In depth results'!$D$3,'In depth results'!$D$3)+BL2</f>
        <v>250</v>
      </c>
      <c r="BM10" s="138">
        <f ca="1">IF(BM67=0,'In depth results'!$D$9+'In depth results'!$D$3,'In depth results'!$D$3)+BM2</f>
        <v>250</v>
      </c>
      <c r="BN10" s="138">
        <f ca="1">IF(BN67=0,'In depth results'!$D$9+'In depth results'!$D$3,'In depth results'!$D$3)+BN2</f>
        <v>250</v>
      </c>
      <c r="BO10" s="138">
        <f ca="1">IF(BO67=0,'In depth results'!$D$9+'In depth results'!$D$3,'In depth results'!$D$3)+BO2</f>
        <v>250</v>
      </c>
      <c r="BP10" s="138">
        <f ca="1">IF(BP67=0,'In depth results'!$D$9+'In depth results'!$D$3,'In depth results'!$D$3)+BP2</f>
        <v>250</v>
      </c>
      <c r="BQ10" s="138">
        <f ca="1">IF(BQ67=0,'In depth results'!$D$9+'In depth results'!$D$3,'In depth results'!$D$3)+BQ2</f>
        <v>250</v>
      </c>
      <c r="BR10" s="138">
        <f ca="1">IF(BR67=0,'In depth results'!$D$9+'In depth results'!$D$3,'In depth results'!$D$3)+BR2</f>
        <v>250</v>
      </c>
      <c r="BS10" s="138">
        <f ca="1">IF(BS67=0,'In depth results'!$D$9+'In depth results'!$D$3,'In depth results'!$D$3)+BS2</f>
        <v>250</v>
      </c>
      <c r="BT10" s="138">
        <f ca="1">IF(BT67=0,'In depth results'!$D$9+'In depth results'!$D$3,'In depth results'!$D$3)+BT2</f>
        <v>250</v>
      </c>
      <c r="BU10" s="138">
        <f ca="1">IF(BU67=0,'In depth results'!$D$9+'In depth results'!$D$3,'In depth results'!$D$3)+BU2</f>
        <v>250</v>
      </c>
      <c r="BV10" s="138">
        <f ca="1">IF(BV67=0,'In depth results'!$D$9+'In depth results'!$D$3,'In depth results'!$D$3)+BV2</f>
        <v>250</v>
      </c>
      <c r="BW10" s="138">
        <f ca="1">IF(BW67=0,'In depth results'!$D$9+'In depth results'!$D$3,'In depth results'!$D$3)+BW2</f>
        <v>250</v>
      </c>
      <c r="BX10" s="138">
        <f ca="1">IF(BX67=0,'In depth results'!$D$9+'In depth results'!$D$3,'In depth results'!$D$3)+BX2</f>
        <v>250</v>
      </c>
      <c r="BY10" s="138">
        <f ca="1">IF(BY67=0,'In depth results'!$D$9+'In depth results'!$D$3,'In depth results'!$D$3)+BY2</f>
        <v>250</v>
      </c>
      <c r="BZ10" s="138">
        <f ca="1">IF(BZ67=0,'In depth results'!$D$9+'In depth results'!$D$3,'In depth results'!$D$3)+BZ2</f>
        <v>250</v>
      </c>
      <c r="CA10" s="138">
        <f ca="1">IF(CA67=0,'In depth results'!$D$9+'In depth results'!$D$3,'In depth results'!$D$3)+CA2</f>
        <v>250</v>
      </c>
      <c r="CB10" s="138">
        <f ca="1">IF(CB67=0,'In depth results'!$D$9+'In depth results'!$D$3,'In depth results'!$D$3)+CB2</f>
        <v>250</v>
      </c>
      <c r="CC10" s="138">
        <f ca="1">IF(CC67=0,'In depth results'!$D$9+'In depth results'!$D$3,'In depth results'!$D$3)+CC2</f>
        <v>250</v>
      </c>
      <c r="CD10" s="138">
        <f ca="1">IF(CD67=0,'In depth results'!$D$9+'In depth results'!$D$3,'In depth results'!$D$3)+CD2</f>
        <v>250</v>
      </c>
      <c r="CE10" s="138">
        <f ca="1">IF(CE67=0,'In depth results'!$D$9+'In depth results'!$D$3,'In depth results'!$D$3)+CE2</f>
        <v>250</v>
      </c>
      <c r="CF10" s="138">
        <f ca="1">IF(CF67=0,'In depth results'!$D$9+'In depth results'!$D$3,'In depth results'!$D$3)+CF2</f>
        <v>250</v>
      </c>
      <c r="CG10" s="138">
        <f ca="1">IF(CG67=0,'In depth results'!$D$9+'In depth results'!$D$3,'In depth results'!$D$3)+CG2</f>
        <v>250</v>
      </c>
      <c r="CH10" s="138">
        <f ca="1">IF(CH67=0,'In depth results'!$D$9+'In depth results'!$D$3,'In depth results'!$D$3)+CH2</f>
        <v>250</v>
      </c>
      <c r="CI10" s="138">
        <f ca="1">IF(CI67=0,'In depth results'!$D$9+'In depth results'!$D$3,'In depth results'!$D$3)+CI2</f>
        <v>250</v>
      </c>
      <c r="CJ10" s="138">
        <f ca="1">IF(CJ67=0,'In depth results'!$D$9+'In depth results'!$D$3,'In depth results'!$D$3)+CJ2</f>
        <v>250</v>
      </c>
      <c r="CK10" s="138">
        <f ca="1">IF(CK67=0,'In depth results'!$D$9+'In depth results'!$D$3,'In depth results'!$D$3)+CK2</f>
        <v>250</v>
      </c>
      <c r="CL10" s="138">
        <f ca="1">IF(CL67=0,'In depth results'!$D$9+'In depth results'!$D$3,'In depth results'!$D$3)+CL2</f>
        <v>250</v>
      </c>
      <c r="CM10" s="138">
        <f ca="1">IF(CM67=0,'In depth results'!$D$9+'In depth results'!$D$3,'In depth results'!$D$3)+CM2</f>
        <v>250</v>
      </c>
      <c r="CN10" s="138">
        <f ca="1">IF(CN67=0,'In depth results'!$D$9+'In depth results'!$D$3,'In depth results'!$D$3)+CN2</f>
        <v>250</v>
      </c>
      <c r="CO10" s="138">
        <f ca="1">IF(CO67=0,'In depth results'!$D$9+'In depth results'!$D$3,'In depth results'!$D$3)+CO2</f>
        <v>250</v>
      </c>
      <c r="CP10" s="138">
        <f ca="1">IF(CP67=0,'In depth results'!$D$9+'In depth results'!$D$3,'In depth results'!$D$3)+CP2</f>
        <v>250</v>
      </c>
      <c r="CQ10" s="138">
        <f ca="1">IF(CQ67=0,'In depth results'!$D$9+'In depth results'!$D$3,'In depth results'!$D$3)+CQ2</f>
        <v>250</v>
      </c>
      <c r="CR10" s="138">
        <f ca="1">IF(CR67=0,'In depth results'!$D$9+'In depth results'!$D$3,'In depth results'!$D$3)+CR2</f>
        <v>250</v>
      </c>
      <c r="CS10" s="138">
        <f ca="1">IF(CS67=0,'In depth results'!$D$9+'In depth results'!$D$3,'In depth results'!$D$3)+CS2</f>
        <v>250</v>
      </c>
      <c r="CT10" s="138">
        <f ca="1">IF(CT67=0,'In depth results'!$D$9+'In depth results'!$D$3,'In depth results'!$D$3)+CT2</f>
        <v>250</v>
      </c>
      <c r="CU10" s="138">
        <f ca="1">IF(CU67=0,'In depth results'!$D$9+'In depth results'!$D$3,'In depth results'!$D$3)+CU2</f>
        <v>250</v>
      </c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</row>
    <row r="11" spans="1:123" x14ac:dyDescent="0.35">
      <c r="A11" s="23"/>
      <c r="B11" s="136" t="s">
        <v>25</v>
      </c>
      <c r="C11" s="138">
        <f t="shared" ref="C11:AB11" ca="1" si="4">IF(C9&lt;C10,C9,C10)</f>
        <v>150</v>
      </c>
      <c r="D11" s="138">
        <f t="shared" ca="1" si="4"/>
        <v>150</v>
      </c>
      <c r="E11" s="138">
        <f t="shared" ca="1" si="4"/>
        <v>150</v>
      </c>
      <c r="F11" s="138">
        <f t="shared" ca="1" si="4"/>
        <v>150</v>
      </c>
      <c r="G11" s="138">
        <f t="shared" ca="1" si="4"/>
        <v>150</v>
      </c>
      <c r="H11" s="138">
        <f t="shared" ca="1" si="4"/>
        <v>150</v>
      </c>
      <c r="I11" s="138">
        <f t="shared" ca="1" si="4"/>
        <v>150</v>
      </c>
      <c r="J11" s="138">
        <f t="shared" ca="1" si="4"/>
        <v>150</v>
      </c>
      <c r="K11" s="138">
        <f t="shared" ca="1" si="4"/>
        <v>150</v>
      </c>
      <c r="L11" s="138">
        <f t="shared" ca="1" si="4"/>
        <v>150</v>
      </c>
      <c r="M11" s="138">
        <f t="shared" ca="1" si="4"/>
        <v>150</v>
      </c>
      <c r="N11" s="138">
        <f t="shared" ca="1" si="4"/>
        <v>150</v>
      </c>
      <c r="O11" s="138">
        <f t="shared" ca="1" si="4"/>
        <v>150</v>
      </c>
      <c r="P11" s="138">
        <f t="shared" ca="1" si="4"/>
        <v>49.603008309526608</v>
      </c>
      <c r="Q11" s="138">
        <f t="shared" ca="1" si="4"/>
        <v>0</v>
      </c>
      <c r="R11" s="138">
        <f t="shared" ca="1" si="4"/>
        <v>0</v>
      </c>
      <c r="S11" s="138">
        <f t="shared" ca="1" si="4"/>
        <v>0</v>
      </c>
      <c r="T11" s="138">
        <f t="shared" ca="1" si="4"/>
        <v>0</v>
      </c>
      <c r="U11" s="138">
        <f t="shared" ca="1" si="4"/>
        <v>0</v>
      </c>
      <c r="V11" s="138">
        <f t="shared" ca="1" si="4"/>
        <v>0</v>
      </c>
      <c r="W11" s="138">
        <f t="shared" ca="1" si="4"/>
        <v>0</v>
      </c>
      <c r="X11" s="138">
        <f t="shared" ca="1" si="4"/>
        <v>0</v>
      </c>
      <c r="Y11" s="138">
        <f t="shared" ca="1" si="4"/>
        <v>0</v>
      </c>
      <c r="Z11" s="138">
        <f t="shared" ca="1" si="4"/>
        <v>0</v>
      </c>
      <c r="AA11" s="138">
        <f t="shared" ca="1" si="4"/>
        <v>0</v>
      </c>
      <c r="AB11" s="138">
        <f t="shared" ca="1" si="4"/>
        <v>0</v>
      </c>
      <c r="AC11" s="138">
        <f t="shared" ref="AC11:BO11" ca="1" si="5">IF(AC9&lt;AC10,AC9,AC10)</f>
        <v>0</v>
      </c>
      <c r="AD11" s="138">
        <f t="shared" ca="1" si="5"/>
        <v>0</v>
      </c>
      <c r="AE11" s="138">
        <f t="shared" ca="1" si="5"/>
        <v>0</v>
      </c>
      <c r="AF11" s="138">
        <f t="shared" ca="1" si="5"/>
        <v>0</v>
      </c>
      <c r="AG11" s="138">
        <f t="shared" ca="1" si="5"/>
        <v>0</v>
      </c>
      <c r="AH11" s="138">
        <f t="shared" ca="1" si="5"/>
        <v>0</v>
      </c>
      <c r="AI11" s="138">
        <f t="shared" ca="1" si="5"/>
        <v>0</v>
      </c>
      <c r="AJ11" s="138">
        <f t="shared" ca="1" si="5"/>
        <v>0</v>
      </c>
      <c r="AK11" s="138">
        <f t="shared" ca="1" si="5"/>
        <v>0</v>
      </c>
      <c r="AL11" s="138">
        <f t="shared" ca="1" si="5"/>
        <v>0</v>
      </c>
      <c r="AM11" s="138">
        <f t="shared" ca="1" si="5"/>
        <v>0</v>
      </c>
      <c r="AN11" s="138">
        <f t="shared" ca="1" si="5"/>
        <v>0</v>
      </c>
      <c r="AO11" s="138">
        <f t="shared" ca="1" si="5"/>
        <v>0</v>
      </c>
      <c r="AP11" s="138">
        <f t="shared" ca="1" si="5"/>
        <v>0</v>
      </c>
      <c r="AQ11" s="138">
        <f t="shared" ca="1" si="5"/>
        <v>0</v>
      </c>
      <c r="AR11" s="138">
        <f t="shared" ca="1" si="5"/>
        <v>0</v>
      </c>
      <c r="AS11" s="138">
        <f t="shared" ca="1" si="5"/>
        <v>0</v>
      </c>
      <c r="AT11" s="138">
        <f t="shared" ca="1" si="5"/>
        <v>0</v>
      </c>
      <c r="AU11" s="138">
        <f t="shared" ca="1" si="5"/>
        <v>0</v>
      </c>
      <c r="AV11" s="138">
        <f t="shared" ca="1" si="5"/>
        <v>0</v>
      </c>
      <c r="AW11" s="138">
        <f t="shared" ca="1" si="5"/>
        <v>0</v>
      </c>
      <c r="AX11" s="138">
        <f t="shared" ca="1" si="5"/>
        <v>0</v>
      </c>
      <c r="AY11" s="138">
        <f t="shared" ca="1" si="5"/>
        <v>0</v>
      </c>
      <c r="AZ11" s="138">
        <f t="shared" ca="1" si="5"/>
        <v>0</v>
      </c>
      <c r="BA11" s="138">
        <f t="shared" ca="1" si="5"/>
        <v>0</v>
      </c>
      <c r="BB11" s="138">
        <f t="shared" ca="1" si="5"/>
        <v>0</v>
      </c>
      <c r="BC11" s="138">
        <f t="shared" ca="1" si="5"/>
        <v>0</v>
      </c>
      <c r="BD11" s="138">
        <f t="shared" ca="1" si="5"/>
        <v>0</v>
      </c>
      <c r="BE11" s="138">
        <f t="shared" ca="1" si="5"/>
        <v>0</v>
      </c>
      <c r="BF11" s="138">
        <f t="shared" ca="1" si="5"/>
        <v>0</v>
      </c>
      <c r="BG11" s="138">
        <f t="shared" ca="1" si="5"/>
        <v>0</v>
      </c>
      <c r="BH11" s="138">
        <f t="shared" ca="1" si="5"/>
        <v>0</v>
      </c>
      <c r="BI11" s="138">
        <f t="shared" ca="1" si="5"/>
        <v>0</v>
      </c>
      <c r="BJ11" s="138">
        <f t="shared" ca="1" si="5"/>
        <v>0</v>
      </c>
      <c r="BK11" s="138">
        <f t="shared" ca="1" si="5"/>
        <v>0</v>
      </c>
      <c r="BL11" s="138">
        <f t="shared" ca="1" si="5"/>
        <v>0</v>
      </c>
      <c r="BM11" s="138">
        <f t="shared" ca="1" si="5"/>
        <v>0</v>
      </c>
      <c r="BN11" s="138">
        <f t="shared" ca="1" si="5"/>
        <v>0</v>
      </c>
      <c r="BO11" s="138">
        <f t="shared" ca="1" si="5"/>
        <v>0</v>
      </c>
      <c r="BP11" s="138">
        <f t="shared" ref="BP11:CU11" ca="1" si="6">IF(BP9&lt;BP10,BP9,BP10)</f>
        <v>0</v>
      </c>
      <c r="BQ11" s="138">
        <f t="shared" ca="1" si="6"/>
        <v>0</v>
      </c>
      <c r="BR11" s="138">
        <f t="shared" ca="1" si="6"/>
        <v>0</v>
      </c>
      <c r="BS11" s="138">
        <f t="shared" ca="1" si="6"/>
        <v>0</v>
      </c>
      <c r="BT11" s="138">
        <f t="shared" ca="1" si="6"/>
        <v>0</v>
      </c>
      <c r="BU11" s="138">
        <f t="shared" ca="1" si="6"/>
        <v>0</v>
      </c>
      <c r="BV11" s="138">
        <f t="shared" ca="1" si="6"/>
        <v>0</v>
      </c>
      <c r="BW11" s="138">
        <f t="shared" ca="1" si="6"/>
        <v>0</v>
      </c>
      <c r="BX11" s="138">
        <f t="shared" ca="1" si="6"/>
        <v>0</v>
      </c>
      <c r="BY11" s="138">
        <f t="shared" ca="1" si="6"/>
        <v>0</v>
      </c>
      <c r="BZ11" s="138">
        <f t="shared" ca="1" si="6"/>
        <v>0</v>
      </c>
      <c r="CA11" s="138">
        <f t="shared" ca="1" si="6"/>
        <v>0</v>
      </c>
      <c r="CB11" s="138">
        <f t="shared" ca="1" si="6"/>
        <v>0</v>
      </c>
      <c r="CC11" s="138">
        <f t="shared" ca="1" si="6"/>
        <v>0</v>
      </c>
      <c r="CD11" s="138">
        <f t="shared" ca="1" si="6"/>
        <v>0</v>
      </c>
      <c r="CE11" s="138">
        <f t="shared" ca="1" si="6"/>
        <v>0</v>
      </c>
      <c r="CF11" s="138">
        <f t="shared" ca="1" si="6"/>
        <v>0</v>
      </c>
      <c r="CG11" s="138">
        <f t="shared" ca="1" si="6"/>
        <v>0</v>
      </c>
      <c r="CH11" s="138">
        <f t="shared" ca="1" si="6"/>
        <v>0</v>
      </c>
      <c r="CI11" s="138">
        <f t="shared" ca="1" si="6"/>
        <v>0</v>
      </c>
      <c r="CJ11" s="138">
        <f t="shared" ca="1" si="6"/>
        <v>0</v>
      </c>
      <c r="CK11" s="138">
        <f t="shared" ca="1" si="6"/>
        <v>0</v>
      </c>
      <c r="CL11" s="138">
        <f t="shared" ca="1" si="6"/>
        <v>0</v>
      </c>
      <c r="CM11" s="138">
        <f t="shared" ca="1" si="6"/>
        <v>0</v>
      </c>
      <c r="CN11" s="138">
        <f t="shared" ca="1" si="6"/>
        <v>0</v>
      </c>
      <c r="CO11" s="138">
        <f t="shared" ca="1" si="6"/>
        <v>0</v>
      </c>
      <c r="CP11" s="138">
        <f t="shared" ca="1" si="6"/>
        <v>0</v>
      </c>
      <c r="CQ11" s="138">
        <f t="shared" ca="1" si="6"/>
        <v>0</v>
      </c>
      <c r="CR11" s="138">
        <f t="shared" ca="1" si="6"/>
        <v>0</v>
      </c>
      <c r="CS11" s="138">
        <f t="shared" ca="1" si="6"/>
        <v>0</v>
      </c>
      <c r="CT11" s="138">
        <f t="shared" ca="1" si="6"/>
        <v>0</v>
      </c>
      <c r="CU11" s="138">
        <f t="shared" ca="1" si="6"/>
        <v>0</v>
      </c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</row>
    <row r="12" spans="1:123" x14ac:dyDescent="0.35">
      <c r="A12" s="23"/>
      <c r="B12" s="136" t="s">
        <v>26</v>
      </c>
      <c r="C12" s="138">
        <f ca="1">C9-C11+C8</f>
        <v>1677</v>
      </c>
      <c r="D12" s="138">
        <f t="shared" ref="D12:BO12" ca="1" si="7">D9-D11</f>
        <v>1552.155</v>
      </c>
      <c r="E12" s="138">
        <f t="shared" ca="1" si="7"/>
        <v>1425.4373249999999</v>
      </c>
      <c r="F12" s="138">
        <f t="shared" ca="1" si="7"/>
        <v>1296.8188848749999</v>
      </c>
      <c r="G12" s="138">
        <f t="shared" ca="1" si="7"/>
        <v>1166.2711681481248</v>
      </c>
      <c r="H12" s="138">
        <f t="shared" ca="1" si="7"/>
        <v>1033.7652356703468</v>
      </c>
      <c r="I12" s="138">
        <f t="shared" ca="1" si="7"/>
        <v>899.27171420540208</v>
      </c>
      <c r="J12" s="138">
        <f t="shared" ca="1" si="7"/>
        <v>762.76078991848306</v>
      </c>
      <c r="K12" s="138">
        <f t="shared" ca="1" si="7"/>
        <v>624.20220176726025</v>
      </c>
      <c r="L12" s="138">
        <f t="shared" ca="1" si="7"/>
        <v>483.56523479376915</v>
      </c>
      <c r="M12" s="138">
        <f t="shared" ca="1" si="7"/>
        <v>340.81871331567567</v>
      </c>
      <c r="N12" s="138">
        <f t="shared" ca="1" si="7"/>
        <v>195.93099401541082</v>
      </c>
      <c r="O12" s="138">
        <f t="shared" ca="1" si="7"/>
        <v>48.869958925641981</v>
      </c>
      <c r="P12" s="138">
        <f t="shared" ca="1" si="7"/>
        <v>0</v>
      </c>
      <c r="Q12" s="138">
        <f t="shared" ca="1" si="7"/>
        <v>0</v>
      </c>
      <c r="R12" s="138">
        <f t="shared" ca="1" si="7"/>
        <v>0</v>
      </c>
      <c r="S12" s="138">
        <f t="shared" ca="1" si="7"/>
        <v>0</v>
      </c>
      <c r="T12" s="138">
        <f t="shared" ca="1" si="7"/>
        <v>0</v>
      </c>
      <c r="U12" s="138">
        <f t="shared" ca="1" si="7"/>
        <v>0</v>
      </c>
      <c r="V12" s="138">
        <f t="shared" ca="1" si="7"/>
        <v>0</v>
      </c>
      <c r="W12" s="138">
        <f t="shared" ca="1" si="7"/>
        <v>0</v>
      </c>
      <c r="X12" s="138">
        <f t="shared" ca="1" si="7"/>
        <v>0</v>
      </c>
      <c r="Y12" s="138">
        <f t="shared" ca="1" si="7"/>
        <v>0</v>
      </c>
      <c r="Z12" s="138">
        <f t="shared" ca="1" si="7"/>
        <v>0</v>
      </c>
      <c r="AA12" s="138">
        <f t="shared" ca="1" si="7"/>
        <v>0</v>
      </c>
      <c r="AB12" s="138">
        <f t="shared" ca="1" si="7"/>
        <v>0</v>
      </c>
      <c r="AC12" s="138">
        <f t="shared" ca="1" si="7"/>
        <v>0</v>
      </c>
      <c r="AD12" s="138">
        <f t="shared" ca="1" si="7"/>
        <v>0</v>
      </c>
      <c r="AE12" s="138">
        <f t="shared" ca="1" si="7"/>
        <v>0</v>
      </c>
      <c r="AF12" s="138">
        <f t="shared" ca="1" si="7"/>
        <v>0</v>
      </c>
      <c r="AG12" s="138">
        <f t="shared" ca="1" si="7"/>
        <v>0</v>
      </c>
      <c r="AH12" s="138">
        <f t="shared" ca="1" si="7"/>
        <v>0</v>
      </c>
      <c r="AI12" s="138">
        <f t="shared" ca="1" si="7"/>
        <v>0</v>
      </c>
      <c r="AJ12" s="138">
        <f t="shared" ca="1" si="7"/>
        <v>0</v>
      </c>
      <c r="AK12" s="138">
        <f t="shared" ca="1" si="7"/>
        <v>0</v>
      </c>
      <c r="AL12" s="138">
        <f t="shared" ca="1" si="7"/>
        <v>0</v>
      </c>
      <c r="AM12" s="138">
        <f t="shared" ca="1" si="7"/>
        <v>0</v>
      </c>
      <c r="AN12" s="138">
        <f t="shared" ca="1" si="7"/>
        <v>0</v>
      </c>
      <c r="AO12" s="138">
        <f t="shared" ca="1" si="7"/>
        <v>0</v>
      </c>
      <c r="AP12" s="138">
        <f t="shared" ca="1" si="7"/>
        <v>0</v>
      </c>
      <c r="AQ12" s="138">
        <f t="shared" ca="1" si="7"/>
        <v>0</v>
      </c>
      <c r="AR12" s="138">
        <f t="shared" ca="1" si="7"/>
        <v>0</v>
      </c>
      <c r="AS12" s="138">
        <f t="shared" ca="1" si="7"/>
        <v>0</v>
      </c>
      <c r="AT12" s="138">
        <f t="shared" ca="1" si="7"/>
        <v>0</v>
      </c>
      <c r="AU12" s="138">
        <f t="shared" ca="1" si="7"/>
        <v>0</v>
      </c>
      <c r="AV12" s="138">
        <f t="shared" ca="1" si="7"/>
        <v>0</v>
      </c>
      <c r="AW12" s="138">
        <f t="shared" ca="1" si="7"/>
        <v>0</v>
      </c>
      <c r="AX12" s="138">
        <f t="shared" ca="1" si="7"/>
        <v>0</v>
      </c>
      <c r="AY12" s="138">
        <f t="shared" ca="1" si="7"/>
        <v>0</v>
      </c>
      <c r="AZ12" s="138">
        <f t="shared" ca="1" si="7"/>
        <v>0</v>
      </c>
      <c r="BA12" s="138">
        <f t="shared" ca="1" si="7"/>
        <v>0</v>
      </c>
      <c r="BB12" s="138">
        <f t="shared" ca="1" si="7"/>
        <v>0</v>
      </c>
      <c r="BC12" s="138">
        <f t="shared" ca="1" si="7"/>
        <v>0</v>
      </c>
      <c r="BD12" s="138">
        <f t="shared" ca="1" si="7"/>
        <v>0</v>
      </c>
      <c r="BE12" s="138">
        <f t="shared" ca="1" si="7"/>
        <v>0</v>
      </c>
      <c r="BF12" s="138">
        <f t="shared" ca="1" si="7"/>
        <v>0</v>
      </c>
      <c r="BG12" s="138">
        <f t="shared" ca="1" si="7"/>
        <v>0</v>
      </c>
      <c r="BH12" s="138">
        <f t="shared" ca="1" si="7"/>
        <v>0</v>
      </c>
      <c r="BI12" s="138">
        <f t="shared" ca="1" si="7"/>
        <v>0</v>
      </c>
      <c r="BJ12" s="138">
        <f t="shared" ca="1" si="7"/>
        <v>0</v>
      </c>
      <c r="BK12" s="138">
        <f t="shared" ca="1" si="7"/>
        <v>0</v>
      </c>
      <c r="BL12" s="138">
        <f t="shared" ca="1" si="7"/>
        <v>0</v>
      </c>
      <c r="BM12" s="138">
        <f t="shared" ca="1" si="7"/>
        <v>0</v>
      </c>
      <c r="BN12" s="138">
        <f t="shared" ca="1" si="7"/>
        <v>0</v>
      </c>
      <c r="BO12" s="138">
        <f t="shared" ca="1" si="7"/>
        <v>0</v>
      </c>
      <c r="BP12" s="138">
        <f t="shared" ref="BP12:CU12" ca="1" si="8">BP9-BP11</f>
        <v>0</v>
      </c>
      <c r="BQ12" s="138">
        <f t="shared" ca="1" si="8"/>
        <v>0</v>
      </c>
      <c r="BR12" s="138">
        <f t="shared" ca="1" si="8"/>
        <v>0</v>
      </c>
      <c r="BS12" s="138">
        <f t="shared" ca="1" si="8"/>
        <v>0</v>
      </c>
      <c r="BT12" s="138">
        <f t="shared" ca="1" si="8"/>
        <v>0</v>
      </c>
      <c r="BU12" s="138">
        <f t="shared" ca="1" si="8"/>
        <v>0</v>
      </c>
      <c r="BV12" s="138">
        <f t="shared" ca="1" si="8"/>
        <v>0</v>
      </c>
      <c r="BW12" s="138">
        <f t="shared" ca="1" si="8"/>
        <v>0</v>
      </c>
      <c r="BX12" s="138">
        <f t="shared" ca="1" si="8"/>
        <v>0</v>
      </c>
      <c r="BY12" s="138">
        <f t="shared" ca="1" si="8"/>
        <v>0</v>
      </c>
      <c r="BZ12" s="138">
        <f t="shared" ca="1" si="8"/>
        <v>0</v>
      </c>
      <c r="CA12" s="138">
        <f t="shared" ca="1" si="8"/>
        <v>0</v>
      </c>
      <c r="CB12" s="138">
        <f t="shared" ca="1" si="8"/>
        <v>0</v>
      </c>
      <c r="CC12" s="138">
        <f t="shared" ca="1" si="8"/>
        <v>0</v>
      </c>
      <c r="CD12" s="138">
        <f t="shared" ca="1" si="8"/>
        <v>0</v>
      </c>
      <c r="CE12" s="138">
        <f t="shared" ca="1" si="8"/>
        <v>0</v>
      </c>
      <c r="CF12" s="138">
        <f t="shared" ca="1" si="8"/>
        <v>0</v>
      </c>
      <c r="CG12" s="138">
        <f t="shared" ca="1" si="8"/>
        <v>0</v>
      </c>
      <c r="CH12" s="138">
        <f t="shared" ca="1" si="8"/>
        <v>0</v>
      </c>
      <c r="CI12" s="138">
        <f t="shared" ca="1" si="8"/>
        <v>0</v>
      </c>
      <c r="CJ12" s="138">
        <f t="shared" ca="1" si="8"/>
        <v>0</v>
      </c>
      <c r="CK12" s="138">
        <f t="shared" ca="1" si="8"/>
        <v>0</v>
      </c>
      <c r="CL12" s="138">
        <f t="shared" ca="1" si="8"/>
        <v>0</v>
      </c>
      <c r="CM12" s="138">
        <f t="shared" ca="1" si="8"/>
        <v>0</v>
      </c>
      <c r="CN12" s="138">
        <f t="shared" ca="1" si="8"/>
        <v>0</v>
      </c>
      <c r="CO12" s="138">
        <f t="shared" ca="1" si="8"/>
        <v>0</v>
      </c>
      <c r="CP12" s="138">
        <f t="shared" ca="1" si="8"/>
        <v>0</v>
      </c>
      <c r="CQ12" s="138">
        <f t="shared" ca="1" si="8"/>
        <v>0</v>
      </c>
      <c r="CR12" s="138">
        <f t="shared" ca="1" si="8"/>
        <v>0</v>
      </c>
      <c r="CS12" s="138">
        <f t="shared" ca="1" si="8"/>
        <v>0</v>
      </c>
      <c r="CT12" s="138">
        <f t="shared" ca="1" si="8"/>
        <v>0</v>
      </c>
      <c r="CU12" s="138">
        <f t="shared" ca="1" si="8"/>
        <v>0</v>
      </c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</row>
    <row r="13" spans="1:123" x14ac:dyDescent="0.35">
      <c r="A13" s="23"/>
      <c r="B13" s="136"/>
      <c r="C13" s="135" t="str">
        <f ca="1">IF(C12=0,"PAID OFF","")</f>
        <v/>
      </c>
      <c r="D13" s="135" t="str">
        <f t="shared" ref="D13:BO13" ca="1" si="9">IF(D12=0,"PAID OFF","")</f>
        <v/>
      </c>
      <c r="E13" s="135" t="str">
        <f t="shared" ca="1" si="9"/>
        <v/>
      </c>
      <c r="F13" s="135" t="str">
        <f t="shared" ca="1" si="9"/>
        <v/>
      </c>
      <c r="G13" s="135" t="str">
        <f t="shared" ca="1" si="9"/>
        <v/>
      </c>
      <c r="H13" s="135" t="str">
        <f t="shared" ca="1" si="9"/>
        <v/>
      </c>
      <c r="I13" s="135" t="str">
        <f t="shared" ca="1" si="9"/>
        <v/>
      </c>
      <c r="J13" s="135" t="str">
        <f t="shared" ca="1" si="9"/>
        <v/>
      </c>
      <c r="K13" s="135" t="str">
        <f t="shared" ca="1" si="9"/>
        <v/>
      </c>
      <c r="L13" s="135" t="str">
        <f t="shared" ca="1" si="9"/>
        <v/>
      </c>
      <c r="M13" s="135" t="str">
        <f t="shared" ca="1" si="9"/>
        <v/>
      </c>
      <c r="N13" s="135" t="str">
        <f t="shared" ca="1" si="9"/>
        <v/>
      </c>
      <c r="O13" s="135" t="str">
        <f t="shared" ca="1" si="9"/>
        <v/>
      </c>
      <c r="P13" s="135" t="str">
        <f t="shared" ca="1" si="9"/>
        <v>PAID OFF</v>
      </c>
      <c r="Q13" s="135" t="str">
        <f t="shared" ca="1" si="9"/>
        <v>PAID OFF</v>
      </c>
      <c r="R13" s="135" t="str">
        <f t="shared" ca="1" si="9"/>
        <v>PAID OFF</v>
      </c>
      <c r="S13" s="135" t="str">
        <f t="shared" ca="1" si="9"/>
        <v>PAID OFF</v>
      </c>
      <c r="T13" s="135" t="str">
        <f t="shared" ca="1" si="9"/>
        <v>PAID OFF</v>
      </c>
      <c r="U13" s="135" t="str">
        <f t="shared" ca="1" si="9"/>
        <v>PAID OFF</v>
      </c>
      <c r="V13" s="135" t="str">
        <f t="shared" ca="1" si="9"/>
        <v>PAID OFF</v>
      </c>
      <c r="W13" s="135" t="str">
        <f t="shared" ca="1" si="9"/>
        <v>PAID OFF</v>
      </c>
      <c r="X13" s="135" t="str">
        <f t="shared" ca="1" si="9"/>
        <v>PAID OFF</v>
      </c>
      <c r="Y13" s="135" t="str">
        <f t="shared" ca="1" si="9"/>
        <v>PAID OFF</v>
      </c>
      <c r="Z13" s="135" t="str">
        <f t="shared" ca="1" si="9"/>
        <v>PAID OFF</v>
      </c>
      <c r="AA13" s="135" t="str">
        <f t="shared" ca="1" si="9"/>
        <v>PAID OFF</v>
      </c>
      <c r="AB13" s="135" t="str">
        <f t="shared" ca="1" si="9"/>
        <v>PAID OFF</v>
      </c>
      <c r="AC13" s="135" t="str">
        <f t="shared" ca="1" si="9"/>
        <v>PAID OFF</v>
      </c>
      <c r="AD13" s="135" t="str">
        <f t="shared" ca="1" si="9"/>
        <v>PAID OFF</v>
      </c>
      <c r="AE13" s="135" t="str">
        <f t="shared" ca="1" si="9"/>
        <v>PAID OFF</v>
      </c>
      <c r="AF13" s="135" t="str">
        <f t="shared" ca="1" si="9"/>
        <v>PAID OFF</v>
      </c>
      <c r="AG13" s="135" t="str">
        <f t="shared" ca="1" si="9"/>
        <v>PAID OFF</v>
      </c>
      <c r="AH13" s="135" t="str">
        <f t="shared" ca="1" si="9"/>
        <v>PAID OFF</v>
      </c>
      <c r="AI13" s="135" t="str">
        <f t="shared" ca="1" si="9"/>
        <v>PAID OFF</v>
      </c>
      <c r="AJ13" s="135" t="str">
        <f t="shared" ca="1" si="9"/>
        <v>PAID OFF</v>
      </c>
      <c r="AK13" s="135" t="str">
        <f t="shared" ca="1" si="9"/>
        <v>PAID OFF</v>
      </c>
      <c r="AL13" s="135" t="str">
        <f t="shared" ca="1" si="9"/>
        <v>PAID OFF</v>
      </c>
      <c r="AM13" s="135" t="str">
        <f t="shared" ca="1" si="9"/>
        <v>PAID OFF</v>
      </c>
      <c r="AN13" s="135" t="str">
        <f t="shared" ca="1" si="9"/>
        <v>PAID OFF</v>
      </c>
      <c r="AO13" s="135" t="str">
        <f t="shared" ca="1" si="9"/>
        <v>PAID OFF</v>
      </c>
      <c r="AP13" s="135" t="str">
        <f t="shared" ca="1" si="9"/>
        <v>PAID OFF</v>
      </c>
      <c r="AQ13" s="135" t="str">
        <f t="shared" ca="1" si="9"/>
        <v>PAID OFF</v>
      </c>
      <c r="AR13" s="135" t="str">
        <f t="shared" ca="1" si="9"/>
        <v>PAID OFF</v>
      </c>
      <c r="AS13" s="135" t="str">
        <f t="shared" ca="1" si="9"/>
        <v>PAID OFF</v>
      </c>
      <c r="AT13" s="135" t="str">
        <f t="shared" ca="1" si="9"/>
        <v>PAID OFF</v>
      </c>
      <c r="AU13" s="135" t="str">
        <f t="shared" ca="1" si="9"/>
        <v>PAID OFF</v>
      </c>
      <c r="AV13" s="135" t="str">
        <f t="shared" ca="1" si="9"/>
        <v>PAID OFF</v>
      </c>
      <c r="AW13" s="135" t="str">
        <f t="shared" ca="1" si="9"/>
        <v>PAID OFF</v>
      </c>
      <c r="AX13" s="135" t="str">
        <f t="shared" ca="1" si="9"/>
        <v>PAID OFF</v>
      </c>
      <c r="AY13" s="135" t="str">
        <f t="shared" ca="1" si="9"/>
        <v>PAID OFF</v>
      </c>
      <c r="AZ13" s="135" t="str">
        <f t="shared" ca="1" si="9"/>
        <v>PAID OFF</v>
      </c>
      <c r="BA13" s="135" t="str">
        <f t="shared" ca="1" si="9"/>
        <v>PAID OFF</v>
      </c>
      <c r="BB13" s="135" t="str">
        <f t="shared" ca="1" si="9"/>
        <v>PAID OFF</v>
      </c>
      <c r="BC13" s="135" t="str">
        <f t="shared" ca="1" si="9"/>
        <v>PAID OFF</v>
      </c>
      <c r="BD13" s="135" t="str">
        <f t="shared" ca="1" si="9"/>
        <v>PAID OFF</v>
      </c>
      <c r="BE13" s="135" t="str">
        <f t="shared" ca="1" si="9"/>
        <v>PAID OFF</v>
      </c>
      <c r="BF13" s="135" t="str">
        <f t="shared" ca="1" si="9"/>
        <v>PAID OFF</v>
      </c>
      <c r="BG13" s="135" t="str">
        <f t="shared" ca="1" si="9"/>
        <v>PAID OFF</v>
      </c>
      <c r="BH13" s="135" t="str">
        <f t="shared" ca="1" si="9"/>
        <v>PAID OFF</v>
      </c>
      <c r="BI13" s="135" t="str">
        <f t="shared" ca="1" si="9"/>
        <v>PAID OFF</v>
      </c>
      <c r="BJ13" s="135" t="str">
        <f t="shared" ca="1" si="9"/>
        <v>PAID OFF</v>
      </c>
      <c r="BK13" s="135" t="str">
        <f t="shared" ca="1" si="9"/>
        <v>PAID OFF</v>
      </c>
      <c r="BL13" s="135" t="str">
        <f t="shared" ca="1" si="9"/>
        <v>PAID OFF</v>
      </c>
      <c r="BM13" s="135" t="str">
        <f t="shared" ca="1" si="9"/>
        <v>PAID OFF</v>
      </c>
      <c r="BN13" s="135" t="str">
        <f t="shared" ca="1" si="9"/>
        <v>PAID OFF</v>
      </c>
      <c r="BO13" s="135" t="str">
        <f t="shared" ca="1" si="9"/>
        <v>PAID OFF</v>
      </c>
      <c r="BP13" s="135" t="str">
        <f t="shared" ref="BP13:CU13" ca="1" si="10">IF(BP12=0,"PAID OFF","")</f>
        <v>PAID OFF</v>
      </c>
      <c r="BQ13" s="135" t="str">
        <f t="shared" ca="1" si="10"/>
        <v>PAID OFF</v>
      </c>
      <c r="BR13" s="135" t="str">
        <f t="shared" ca="1" si="10"/>
        <v>PAID OFF</v>
      </c>
      <c r="BS13" s="135" t="str">
        <f t="shared" ca="1" si="10"/>
        <v>PAID OFF</v>
      </c>
      <c r="BT13" s="135" t="str">
        <f t="shared" ca="1" si="10"/>
        <v>PAID OFF</v>
      </c>
      <c r="BU13" s="135" t="str">
        <f t="shared" ca="1" si="10"/>
        <v>PAID OFF</v>
      </c>
      <c r="BV13" s="135" t="str">
        <f t="shared" ca="1" si="10"/>
        <v>PAID OFF</v>
      </c>
      <c r="BW13" s="135" t="str">
        <f t="shared" ca="1" si="10"/>
        <v>PAID OFF</v>
      </c>
      <c r="BX13" s="135" t="str">
        <f t="shared" ca="1" si="10"/>
        <v>PAID OFF</v>
      </c>
      <c r="BY13" s="135" t="str">
        <f t="shared" ca="1" si="10"/>
        <v>PAID OFF</v>
      </c>
      <c r="BZ13" s="135" t="str">
        <f t="shared" ca="1" si="10"/>
        <v>PAID OFF</v>
      </c>
      <c r="CA13" s="135" t="str">
        <f t="shared" ca="1" si="10"/>
        <v>PAID OFF</v>
      </c>
      <c r="CB13" s="135" t="str">
        <f t="shared" ca="1" si="10"/>
        <v>PAID OFF</v>
      </c>
      <c r="CC13" s="135" t="str">
        <f t="shared" ca="1" si="10"/>
        <v>PAID OFF</v>
      </c>
      <c r="CD13" s="135" t="str">
        <f t="shared" ca="1" si="10"/>
        <v>PAID OFF</v>
      </c>
      <c r="CE13" s="135" t="str">
        <f t="shared" ca="1" si="10"/>
        <v>PAID OFF</v>
      </c>
      <c r="CF13" s="135" t="str">
        <f t="shared" ca="1" si="10"/>
        <v>PAID OFF</v>
      </c>
      <c r="CG13" s="135" t="str">
        <f t="shared" ca="1" si="10"/>
        <v>PAID OFF</v>
      </c>
      <c r="CH13" s="135" t="str">
        <f t="shared" ca="1" si="10"/>
        <v>PAID OFF</v>
      </c>
      <c r="CI13" s="135" t="str">
        <f t="shared" ca="1" si="10"/>
        <v>PAID OFF</v>
      </c>
      <c r="CJ13" s="135" t="str">
        <f t="shared" ca="1" si="10"/>
        <v>PAID OFF</v>
      </c>
      <c r="CK13" s="135" t="str">
        <f t="shared" ca="1" si="10"/>
        <v>PAID OFF</v>
      </c>
      <c r="CL13" s="135" t="str">
        <f t="shared" ca="1" si="10"/>
        <v>PAID OFF</v>
      </c>
      <c r="CM13" s="135" t="str">
        <f t="shared" ca="1" si="10"/>
        <v>PAID OFF</v>
      </c>
      <c r="CN13" s="135" t="str">
        <f t="shared" ca="1" si="10"/>
        <v>PAID OFF</v>
      </c>
      <c r="CO13" s="135" t="str">
        <f t="shared" ca="1" si="10"/>
        <v>PAID OFF</v>
      </c>
      <c r="CP13" s="135" t="str">
        <f t="shared" ca="1" si="10"/>
        <v>PAID OFF</v>
      </c>
      <c r="CQ13" s="135" t="str">
        <f t="shared" ca="1" si="10"/>
        <v>PAID OFF</v>
      </c>
      <c r="CR13" s="135" t="str">
        <f t="shared" ca="1" si="10"/>
        <v>PAID OFF</v>
      </c>
      <c r="CS13" s="135" t="str">
        <f t="shared" ca="1" si="10"/>
        <v>PAID OFF</v>
      </c>
      <c r="CT13" s="135" t="str">
        <f t="shared" ca="1" si="10"/>
        <v>PAID OFF</v>
      </c>
      <c r="CU13" s="135" t="str">
        <f t="shared" ca="1" si="10"/>
        <v>PAID OFF</v>
      </c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</row>
    <row r="14" spans="1:123" x14ac:dyDescent="0.35">
      <c r="A14" s="23"/>
      <c r="B14" s="136" t="s">
        <v>34</v>
      </c>
      <c r="C14" s="136">
        <f ca="1">IF(C13="PAID OFF",1,1)</f>
        <v>1</v>
      </c>
      <c r="D14" s="136">
        <f ca="1">IF(D13="PAID OFF","",C14+1)</f>
        <v>2</v>
      </c>
      <c r="E14" s="136">
        <f ca="1">IF(E13="PAID OFF","",D14+1)</f>
        <v>3</v>
      </c>
      <c r="F14" s="136">
        <f t="shared" ref="F14:BQ14" ca="1" si="11">IF(F13="PAID OFF","",E14+1)</f>
        <v>4</v>
      </c>
      <c r="G14" s="136">
        <f t="shared" ca="1" si="11"/>
        <v>5</v>
      </c>
      <c r="H14" s="136">
        <f t="shared" ca="1" si="11"/>
        <v>6</v>
      </c>
      <c r="I14" s="136">
        <f t="shared" ca="1" si="11"/>
        <v>7</v>
      </c>
      <c r="J14" s="136">
        <f t="shared" ca="1" si="11"/>
        <v>8</v>
      </c>
      <c r="K14" s="136">
        <f t="shared" ca="1" si="11"/>
        <v>9</v>
      </c>
      <c r="L14" s="136">
        <f t="shared" ca="1" si="11"/>
        <v>10</v>
      </c>
      <c r="M14" s="136">
        <f t="shared" ca="1" si="11"/>
        <v>11</v>
      </c>
      <c r="N14" s="136">
        <f t="shared" ca="1" si="11"/>
        <v>12</v>
      </c>
      <c r="O14" s="136">
        <f t="shared" ca="1" si="11"/>
        <v>13</v>
      </c>
      <c r="P14" s="136" t="str">
        <f t="shared" ca="1" si="11"/>
        <v/>
      </c>
      <c r="Q14" s="136" t="str">
        <f t="shared" ca="1" si="11"/>
        <v/>
      </c>
      <c r="R14" s="136" t="str">
        <f t="shared" ca="1" si="11"/>
        <v/>
      </c>
      <c r="S14" s="136" t="str">
        <f t="shared" ca="1" si="11"/>
        <v/>
      </c>
      <c r="T14" s="136" t="str">
        <f t="shared" ca="1" si="11"/>
        <v/>
      </c>
      <c r="U14" s="136" t="str">
        <f t="shared" ca="1" si="11"/>
        <v/>
      </c>
      <c r="V14" s="136" t="str">
        <f t="shared" ca="1" si="11"/>
        <v/>
      </c>
      <c r="W14" s="136" t="str">
        <f t="shared" ca="1" si="11"/>
        <v/>
      </c>
      <c r="X14" s="136" t="str">
        <f t="shared" ca="1" si="11"/>
        <v/>
      </c>
      <c r="Y14" s="136" t="str">
        <f t="shared" ca="1" si="11"/>
        <v/>
      </c>
      <c r="Z14" s="136" t="str">
        <f t="shared" ca="1" si="11"/>
        <v/>
      </c>
      <c r="AA14" s="136" t="str">
        <f t="shared" ca="1" si="11"/>
        <v/>
      </c>
      <c r="AB14" s="136" t="str">
        <f t="shared" ca="1" si="11"/>
        <v/>
      </c>
      <c r="AC14" s="136" t="str">
        <f t="shared" ca="1" si="11"/>
        <v/>
      </c>
      <c r="AD14" s="136" t="str">
        <f t="shared" ca="1" si="11"/>
        <v/>
      </c>
      <c r="AE14" s="136" t="str">
        <f t="shared" ca="1" si="11"/>
        <v/>
      </c>
      <c r="AF14" s="136" t="str">
        <f t="shared" ca="1" si="11"/>
        <v/>
      </c>
      <c r="AG14" s="136" t="str">
        <f t="shared" ca="1" si="11"/>
        <v/>
      </c>
      <c r="AH14" s="136" t="str">
        <f t="shared" ca="1" si="11"/>
        <v/>
      </c>
      <c r="AI14" s="136" t="str">
        <f t="shared" ca="1" si="11"/>
        <v/>
      </c>
      <c r="AJ14" s="136" t="str">
        <f t="shared" ca="1" si="11"/>
        <v/>
      </c>
      <c r="AK14" s="136" t="str">
        <f t="shared" ca="1" si="11"/>
        <v/>
      </c>
      <c r="AL14" s="136" t="str">
        <f t="shared" ca="1" si="11"/>
        <v/>
      </c>
      <c r="AM14" s="136" t="str">
        <f t="shared" ca="1" si="11"/>
        <v/>
      </c>
      <c r="AN14" s="136" t="str">
        <f t="shared" ca="1" si="11"/>
        <v/>
      </c>
      <c r="AO14" s="136" t="str">
        <f t="shared" ca="1" si="11"/>
        <v/>
      </c>
      <c r="AP14" s="136" t="str">
        <f t="shared" ca="1" si="11"/>
        <v/>
      </c>
      <c r="AQ14" s="136" t="str">
        <f t="shared" ca="1" si="11"/>
        <v/>
      </c>
      <c r="AR14" s="136" t="str">
        <f t="shared" ca="1" si="11"/>
        <v/>
      </c>
      <c r="AS14" s="136" t="str">
        <f t="shared" ca="1" si="11"/>
        <v/>
      </c>
      <c r="AT14" s="136" t="str">
        <f t="shared" ca="1" si="11"/>
        <v/>
      </c>
      <c r="AU14" s="136" t="str">
        <f t="shared" ca="1" si="11"/>
        <v/>
      </c>
      <c r="AV14" s="136" t="str">
        <f t="shared" ca="1" si="11"/>
        <v/>
      </c>
      <c r="AW14" s="136" t="str">
        <f t="shared" ca="1" si="11"/>
        <v/>
      </c>
      <c r="AX14" s="136" t="str">
        <f t="shared" ca="1" si="11"/>
        <v/>
      </c>
      <c r="AY14" s="136" t="str">
        <f t="shared" ca="1" si="11"/>
        <v/>
      </c>
      <c r="AZ14" s="136" t="str">
        <f t="shared" ca="1" si="11"/>
        <v/>
      </c>
      <c r="BA14" s="136" t="str">
        <f t="shared" ca="1" si="11"/>
        <v/>
      </c>
      <c r="BB14" s="136" t="str">
        <f t="shared" ca="1" si="11"/>
        <v/>
      </c>
      <c r="BC14" s="136" t="str">
        <f t="shared" ca="1" si="11"/>
        <v/>
      </c>
      <c r="BD14" s="136" t="str">
        <f t="shared" ca="1" si="11"/>
        <v/>
      </c>
      <c r="BE14" s="136" t="str">
        <f t="shared" ca="1" si="11"/>
        <v/>
      </c>
      <c r="BF14" s="136" t="str">
        <f t="shared" ca="1" si="11"/>
        <v/>
      </c>
      <c r="BG14" s="136" t="str">
        <f t="shared" ca="1" si="11"/>
        <v/>
      </c>
      <c r="BH14" s="136" t="str">
        <f t="shared" ca="1" si="11"/>
        <v/>
      </c>
      <c r="BI14" s="136" t="str">
        <f t="shared" ca="1" si="11"/>
        <v/>
      </c>
      <c r="BJ14" s="136" t="str">
        <f t="shared" ca="1" si="11"/>
        <v/>
      </c>
      <c r="BK14" s="136" t="str">
        <f t="shared" ca="1" si="11"/>
        <v/>
      </c>
      <c r="BL14" s="136" t="str">
        <f t="shared" ca="1" si="11"/>
        <v/>
      </c>
      <c r="BM14" s="136" t="str">
        <f t="shared" ca="1" si="11"/>
        <v/>
      </c>
      <c r="BN14" s="136" t="str">
        <f t="shared" ca="1" si="11"/>
        <v/>
      </c>
      <c r="BO14" s="136" t="str">
        <f t="shared" ca="1" si="11"/>
        <v/>
      </c>
      <c r="BP14" s="136" t="str">
        <f t="shared" ca="1" si="11"/>
        <v/>
      </c>
      <c r="BQ14" s="136" t="str">
        <f t="shared" ca="1" si="11"/>
        <v/>
      </c>
      <c r="BR14" s="136" t="str">
        <f t="shared" ref="BR14:CU14" ca="1" si="12">IF(BR13="PAID OFF","",BQ14+1)</f>
        <v/>
      </c>
      <c r="BS14" s="136" t="str">
        <f t="shared" ca="1" si="12"/>
        <v/>
      </c>
      <c r="BT14" s="136" t="str">
        <f t="shared" ca="1" si="12"/>
        <v/>
      </c>
      <c r="BU14" s="136" t="str">
        <f t="shared" ca="1" si="12"/>
        <v/>
      </c>
      <c r="BV14" s="136" t="str">
        <f t="shared" ca="1" si="12"/>
        <v/>
      </c>
      <c r="BW14" s="136" t="str">
        <f t="shared" ca="1" si="12"/>
        <v/>
      </c>
      <c r="BX14" s="136" t="str">
        <f t="shared" ca="1" si="12"/>
        <v/>
      </c>
      <c r="BY14" s="136" t="str">
        <f t="shared" ca="1" si="12"/>
        <v/>
      </c>
      <c r="BZ14" s="136" t="str">
        <f t="shared" ca="1" si="12"/>
        <v/>
      </c>
      <c r="CA14" s="136" t="str">
        <f t="shared" ca="1" si="12"/>
        <v/>
      </c>
      <c r="CB14" s="136" t="str">
        <f t="shared" ca="1" si="12"/>
        <v/>
      </c>
      <c r="CC14" s="136" t="str">
        <f t="shared" ca="1" si="12"/>
        <v/>
      </c>
      <c r="CD14" s="136" t="str">
        <f t="shared" ca="1" si="12"/>
        <v/>
      </c>
      <c r="CE14" s="136" t="str">
        <f t="shared" ca="1" si="12"/>
        <v/>
      </c>
      <c r="CF14" s="136" t="str">
        <f t="shared" ca="1" si="12"/>
        <v/>
      </c>
      <c r="CG14" s="136" t="str">
        <f t="shared" ca="1" si="12"/>
        <v/>
      </c>
      <c r="CH14" s="136" t="str">
        <f t="shared" ca="1" si="12"/>
        <v/>
      </c>
      <c r="CI14" s="136" t="str">
        <f t="shared" ca="1" si="12"/>
        <v/>
      </c>
      <c r="CJ14" s="136" t="str">
        <f t="shared" ca="1" si="12"/>
        <v/>
      </c>
      <c r="CK14" s="136" t="str">
        <f t="shared" ca="1" si="12"/>
        <v/>
      </c>
      <c r="CL14" s="136" t="str">
        <f t="shared" ca="1" si="12"/>
        <v/>
      </c>
      <c r="CM14" s="136" t="str">
        <f t="shared" ca="1" si="12"/>
        <v/>
      </c>
      <c r="CN14" s="136" t="str">
        <f t="shared" ca="1" si="12"/>
        <v/>
      </c>
      <c r="CO14" s="136" t="str">
        <f t="shared" ca="1" si="12"/>
        <v/>
      </c>
      <c r="CP14" s="136" t="str">
        <f t="shared" ca="1" si="12"/>
        <v/>
      </c>
      <c r="CQ14" s="136" t="str">
        <f t="shared" ca="1" si="12"/>
        <v/>
      </c>
      <c r="CR14" s="136" t="str">
        <f t="shared" ca="1" si="12"/>
        <v/>
      </c>
      <c r="CS14" s="136" t="str">
        <f t="shared" ca="1" si="12"/>
        <v/>
      </c>
      <c r="CT14" s="136" t="str">
        <f t="shared" ca="1" si="12"/>
        <v/>
      </c>
      <c r="CU14" s="136" t="str">
        <f t="shared" ca="1" si="12"/>
        <v/>
      </c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</row>
    <row r="15" spans="1:123" x14ac:dyDescent="0.35">
      <c r="A15" s="15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</row>
    <row r="16" spans="1:123" x14ac:dyDescent="0.35">
      <c r="A16" s="24" t="s">
        <v>27</v>
      </c>
      <c r="B16" s="140" t="str">
        <f ca="1">'In depth results'!A4</f>
        <v>Car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</row>
    <row r="17" spans="1:123" x14ac:dyDescent="0.35">
      <c r="A17" s="25"/>
      <c r="B17" s="141" t="s">
        <v>21</v>
      </c>
      <c r="C17" s="141"/>
      <c r="D17" s="142">
        <f ca="1">C22</f>
        <v>5840</v>
      </c>
      <c r="E17" s="142">
        <f ca="1">D22</f>
        <v>5678.9333333333334</v>
      </c>
      <c r="F17" s="142">
        <f t="shared" ref="F17:BQ17" ca="1" si="13">E22</f>
        <v>5516.7928888888891</v>
      </c>
      <c r="G17" s="142">
        <f t="shared" ca="1" si="13"/>
        <v>5353.5715081481485</v>
      </c>
      <c r="H17" s="142">
        <f t="shared" ca="1" si="13"/>
        <v>5189.2619848691365</v>
      </c>
      <c r="I17" s="142">
        <f t="shared" ca="1" si="13"/>
        <v>5023.8570647682645</v>
      </c>
      <c r="J17" s="142">
        <f t="shared" ca="1" si="13"/>
        <v>4857.3494452000532</v>
      </c>
      <c r="K17" s="142">
        <f t="shared" ca="1" si="13"/>
        <v>4689.7317748347205</v>
      </c>
      <c r="L17" s="142">
        <f t="shared" ca="1" si="13"/>
        <v>4520.9966533336183</v>
      </c>
      <c r="M17" s="142">
        <f t="shared" ca="1" si="13"/>
        <v>4351.1366310225094</v>
      </c>
      <c r="N17" s="142">
        <f t="shared" ca="1" si="13"/>
        <v>4180.1442085626595</v>
      </c>
      <c r="O17" s="142">
        <f t="shared" ca="1" si="13"/>
        <v>4008.0118366197439</v>
      </c>
      <c r="P17" s="142">
        <f t="shared" ca="1" si="13"/>
        <v>3834.7319155305422</v>
      </c>
      <c r="Q17" s="142">
        <f t="shared" ca="1" si="13"/>
        <v>3559.8998032769391</v>
      </c>
      <c r="R17" s="142">
        <f t="shared" ca="1" si="13"/>
        <v>3233.6324686321186</v>
      </c>
      <c r="S17" s="142">
        <f t="shared" ca="1" si="13"/>
        <v>2905.1900184229994</v>
      </c>
      <c r="T17" s="142">
        <f t="shared" ca="1" si="13"/>
        <v>2574.5579518791528</v>
      </c>
      <c r="U17" s="142">
        <f t="shared" ca="1" si="13"/>
        <v>2241.7216715583472</v>
      </c>
      <c r="V17" s="142">
        <f t="shared" ca="1" si="13"/>
        <v>1906.6664827020695</v>
      </c>
      <c r="W17" s="142">
        <f t="shared" ca="1" si="13"/>
        <v>1569.3775925867499</v>
      </c>
      <c r="X17" s="142">
        <f t="shared" ca="1" si="13"/>
        <v>1229.8401098706615</v>
      </c>
      <c r="Y17" s="142">
        <f t="shared" ca="1" si="13"/>
        <v>888.03904393646599</v>
      </c>
      <c r="Z17" s="142">
        <f t="shared" ca="1" si="13"/>
        <v>543.95930422937579</v>
      </c>
      <c r="AA17" s="142">
        <f t="shared" ca="1" si="13"/>
        <v>197.58569959090494</v>
      </c>
      <c r="AB17" s="142">
        <f t="shared" ca="1" si="13"/>
        <v>0</v>
      </c>
      <c r="AC17" s="142">
        <f t="shared" ca="1" si="13"/>
        <v>0</v>
      </c>
      <c r="AD17" s="142">
        <f t="shared" ca="1" si="13"/>
        <v>0</v>
      </c>
      <c r="AE17" s="142">
        <f t="shared" ca="1" si="13"/>
        <v>0</v>
      </c>
      <c r="AF17" s="142">
        <f t="shared" ca="1" si="13"/>
        <v>0</v>
      </c>
      <c r="AG17" s="142">
        <f t="shared" ca="1" si="13"/>
        <v>0</v>
      </c>
      <c r="AH17" s="142">
        <f t="shared" ca="1" si="13"/>
        <v>0</v>
      </c>
      <c r="AI17" s="142">
        <f t="shared" ca="1" si="13"/>
        <v>0</v>
      </c>
      <c r="AJ17" s="142">
        <f t="shared" ca="1" si="13"/>
        <v>0</v>
      </c>
      <c r="AK17" s="142">
        <f t="shared" ca="1" si="13"/>
        <v>0</v>
      </c>
      <c r="AL17" s="142">
        <f t="shared" ca="1" si="13"/>
        <v>0</v>
      </c>
      <c r="AM17" s="142">
        <f t="shared" ca="1" si="13"/>
        <v>0</v>
      </c>
      <c r="AN17" s="142">
        <f t="shared" ca="1" si="13"/>
        <v>0</v>
      </c>
      <c r="AO17" s="142">
        <f t="shared" ca="1" si="13"/>
        <v>0</v>
      </c>
      <c r="AP17" s="142">
        <f t="shared" ca="1" si="13"/>
        <v>0</v>
      </c>
      <c r="AQ17" s="142">
        <f t="shared" ca="1" si="13"/>
        <v>0</v>
      </c>
      <c r="AR17" s="142">
        <f t="shared" ca="1" si="13"/>
        <v>0</v>
      </c>
      <c r="AS17" s="142">
        <f t="shared" ca="1" si="13"/>
        <v>0</v>
      </c>
      <c r="AT17" s="142">
        <f t="shared" ca="1" si="13"/>
        <v>0</v>
      </c>
      <c r="AU17" s="142">
        <f t="shared" ca="1" si="13"/>
        <v>0</v>
      </c>
      <c r="AV17" s="142">
        <f t="shared" ca="1" si="13"/>
        <v>0</v>
      </c>
      <c r="AW17" s="142">
        <f t="shared" ca="1" si="13"/>
        <v>0</v>
      </c>
      <c r="AX17" s="142">
        <f t="shared" ca="1" si="13"/>
        <v>0</v>
      </c>
      <c r="AY17" s="142">
        <f t="shared" ca="1" si="13"/>
        <v>0</v>
      </c>
      <c r="AZ17" s="142">
        <f t="shared" ca="1" si="13"/>
        <v>0</v>
      </c>
      <c r="BA17" s="142">
        <f t="shared" ca="1" si="13"/>
        <v>0</v>
      </c>
      <c r="BB17" s="142">
        <f t="shared" ca="1" si="13"/>
        <v>0</v>
      </c>
      <c r="BC17" s="142">
        <f t="shared" ca="1" si="13"/>
        <v>0</v>
      </c>
      <c r="BD17" s="142">
        <f t="shared" ca="1" si="13"/>
        <v>0</v>
      </c>
      <c r="BE17" s="142">
        <f t="shared" ca="1" si="13"/>
        <v>0</v>
      </c>
      <c r="BF17" s="142">
        <f t="shared" ca="1" si="13"/>
        <v>0</v>
      </c>
      <c r="BG17" s="142">
        <f t="shared" ca="1" si="13"/>
        <v>0</v>
      </c>
      <c r="BH17" s="142">
        <f t="shared" ca="1" si="13"/>
        <v>0</v>
      </c>
      <c r="BI17" s="142">
        <f t="shared" ca="1" si="13"/>
        <v>0</v>
      </c>
      <c r="BJ17" s="142">
        <f t="shared" ca="1" si="13"/>
        <v>0</v>
      </c>
      <c r="BK17" s="142">
        <f t="shared" ca="1" si="13"/>
        <v>0</v>
      </c>
      <c r="BL17" s="142">
        <f t="shared" ca="1" si="13"/>
        <v>0</v>
      </c>
      <c r="BM17" s="142">
        <f t="shared" ca="1" si="13"/>
        <v>0</v>
      </c>
      <c r="BN17" s="142">
        <f t="shared" ca="1" si="13"/>
        <v>0</v>
      </c>
      <c r="BO17" s="142">
        <f t="shared" ca="1" si="13"/>
        <v>0</v>
      </c>
      <c r="BP17" s="142">
        <f t="shared" ca="1" si="13"/>
        <v>0</v>
      </c>
      <c r="BQ17" s="142">
        <f t="shared" ca="1" si="13"/>
        <v>0</v>
      </c>
      <c r="BR17" s="142">
        <f t="shared" ref="BR17:CU17" ca="1" si="14">BQ22</f>
        <v>0</v>
      </c>
      <c r="BS17" s="142">
        <f t="shared" ca="1" si="14"/>
        <v>0</v>
      </c>
      <c r="BT17" s="142">
        <f t="shared" ca="1" si="14"/>
        <v>0</v>
      </c>
      <c r="BU17" s="142">
        <f t="shared" ca="1" si="14"/>
        <v>0</v>
      </c>
      <c r="BV17" s="142">
        <f t="shared" ca="1" si="14"/>
        <v>0</v>
      </c>
      <c r="BW17" s="142">
        <f t="shared" ca="1" si="14"/>
        <v>0</v>
      </c>
      <c r="BX17" s="142">
        <f t="shared" ca="1" si="14"/>
        <v>0</v>
      </c>
      <c r="BY17" s="142">
        <f t="shared" ca="1" si="14"/>
        <v>0</v>
      </c>
      <c r="BZ17" s="142">
        <f t="shared" ca="1" si="14"/>
        <v>0</v>
      </c>
      <c r="CA17" s="142">
        <f t="shared" ca="1" si="14"/>
        <v>0</v>
      </c>
      <c r="CB17" s="142">
        <f t="shared" ca="1" si="14"/>
        <v>0</v>
      </c>
      <c r="CC17" s="142">
        <f t="shared" ca="1" si="14"/>
        <v>0</v>
      </c>
      <c r="CD17" s="142">
        <f t="shared" ca="1" si="14"/>
        <v>0</v>
      </c>
      <c r="CE17" s="142">
        <f t="shared" ca="1" si="14"/>
        <v>0</v>
      </c>
      <c r="CF17" s="142">
        <f t="shared" ca="1" si="14"/>
        <v>0</v>
      </c>
      <c r="CG17" s="142">
        <f t="shared" ca="1" si="14"/>
        <v>0</v>
      </c>
      <c r="CH17" s="142">
        <f t="shared" ca="1" si="14"/>
        <v>0</v>
      </c>
      <c r="CI17" s="142">
        <f t="shared" ca="1" si="14"/>
        <v>0</v>
      </c>
      <c r="CJ17" s="142">
        <f t="shared" ca="1" si="14"/>
        <v>0</v>
      </c>
      <c r="CK17" s="142">
        <f t="shared" ca="1" si="14"/>
        <v>0</v>
      </c>
      <c r="CL17" s="142">
        <f t="shared" ca="1" si="14"/>
        <v>0</v>
      </c>
      <c r="CM17" s="142">
        <f t="shared" ca="1" si="14"/>
        <v>0</v>
      </c>
      <c r="CN17" s="142">
        <f t="shared" ca="1" si="14"/>
        <v>0</v>
      </c>
      <c r="CO17" s="142">
        <f t="shared" ca="1" si="14"/>
        <v>0</v>
      </c>
      <c r="CP17" s="142">
        <f t="shared" ca="1" si="14"/>
        <v>0</v>
      </c>
      <c r="CQ17" s="142">
        <f t="shared" ca="1" si="14"/>
        <v>0</v>
      </c>
      <c r="CR17" s="142">
        <f t="shared" ca="1" si="14"/>
        <v>0</v>
      </c>
      <c r="CS17" s="142">
        <f t="shared" ca="1" si="14"/>
        <v>0</v>
      </c>
      <c r="CT17" s="142">
        <f t="shared" ca="1" si="14"/>
        <v>0</v>
      </c>
      <c r="CU17" s="142">
        <f t="shared" ca="1" si="14"/>
        <v>0</v>
      </c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</row>
    <row r="18" spans="1:123" x14ac:dyDescent="0.35">
      <c r="A18" s="25"/>
      <c r="B18" s="141" t="s">
        <v>22</v>
      </c>
      <c r="C18" s="142">
        <f ca="1">C19*('In depth results'!C4/12)</f>
        <v>40</v>
      </c>
      <c r="D18" s="142">
        <f ca="1">D17*('In depth results'!$C$4/12)</f>
        <v>38.933333333333337</v>
      </c>
      <c r="E18" s="142">
        <f ca="1">E17*('In depth results'!$C$4/12)</f>
        <v>37.859555555555559</v>
      </c>
      <c r="F18" s="142">
        <f ca="1">F17*('In depth results'!$C$4/12)</f>
        <v>36.778619259259266</v>
      </c>
      <c r="G18" s="142">
        <f ca="1">G17*('In depth results'!$C$4/12)</f>
        <v>35.690476720987661</v>
      </c>
      <c r="H18" s="142">
        <f ca="1">H17*('In depth results'!$C$4/12)</f>
        <v>34.595079899127576</v>
      </c>
      <c r="I18" s="142">
        <f ca="1">I17*('In depth results'!$C$4/12)</f>
        <v>33.492380431788433</v>
      </c>
      <c r="J18" s="142">
        <f ca="1">J17*('In depth results'!$C$4/12)</f>
        <v>32.382329634667023</v>
      </c>
      <c r="K18" s="142">
        <f ca="1">K17*('In depth results'!$C$4/12)</f>
        <v>31.264878498898138</v>
      </c>
      <c r="L18" s="142">
        <f ca="1">L17*('In depth results'!$C$4/12)</f>
        <v>30.139977688890792</v>
      </c>
      <c r="M18" s="142">
        <f ca="1">M17*('In depth results'!$C$4/12)</f>
        <v>29.007577540150063</v>
      </c>
      <c r="N18" s="142">
        <f ca="1">N17*('In depth results'!$C$4/12)</f>
        <v>27.867628057084399</v>
      </c>
      <c r="O18" s="142">
        <f ca="1">O17*('In depth results'!$C$4/12)</f>
        <v>26.720078910798293</v>
      </c>
      <c r="P18" s="142">
        <f ca="1">P17*('In depth results'!$C$4/12)</f>
        <v>25.564879436870282</v>
      </c>
      <c r="Q18" s="142">
        <f ca="1">Q17*('In depth results'!$C$4/12)</f>
        <v>23.732665355179595</v>
      </c>
      <c r="R18" s="142">
        <f ca="1">R17*('In depth results'!$C$4/12)</f>
        <v>21.557549790880792</v>
      </c>
      <c r="S18" s="142">
        <f ca="1">S17*('In depth results'!$C$4/12)</f>
        <v>19.367933456153331</v>
      </c>
      <c r="T18" s="142">
        <f ca="1">T17*('In depth results'!$C$4/12)</f>
        <v>17.163719679194354</v>
      </c>
      <c r="U18" s="142">
        <f ca="1">U17*('In depth results'!$C$4/12)</f>
        <v>14.944811143722315</v>
      </c>
      <c r="V18" s="142">
        <f ca="1">V17*('In depth results'!$C$4/12)</f>
        <v>12.711109884680464</v>
      </c>
      <c r="W18" s="142">
        <f ca="1">W17*('In depth results'!$C$4/12)</f>
        <v>10.462517283911666</v>
      </c>
      <c r="X18" s="142">
        <f ca="1">X17*('In depth results'!$C$4/12)</f>
        <v>8.1989340658044103</v>
      </c>
      <c r="Y18" s="142">
        <f ca="1">Y17*('In depth results'!$C$4/12)</f>
        <v>5.9202602929097736</v>
      </c>
      <c r="Z18" s="142">
        <f ca="1">Z17*('In depth results'!$C$4/12)</f>
        <v>3.626395361529172</v>
      </c>
      <c r="AA18" s="142">
        <f ca="1">AA17*('In depth results'!$C$4/12)</f>
        <v>1.3172379972726997</v>
      </c>
      <c r="AB18" s="142">
        <f ca="1">AB17*('In depth results'!$C$4/12)</f>
        <v>0</v>
      </c>
      <c r="AC18" s="142">
        <f ca="1">AC17*('In depth results'!$C$4/12)</f>
        <v>0</v>
      </c>
      <c r="AD18" s="142">
        <f ca="1">AD17*('In depth results'!$C$4/12)</f>
        <v>0</v>
      </c>
      <c r="AE18" s="142">
        <f ca="1">AE17*('In depth results'!$C$4/12)</f>
        <v>0</v>
      </c>
      <c r="AF18" s="142">
        <f ca="1">AF17*('In depth results'!$C$4/12)</f>
        <v>0</v>
      </c>
      <c r="AG18" s="142">
        <f ca="1">AG17*('In depth results'!$C$4/12)</f>
        <v>0</v>
      </c>
      <c r="AH18" s="142">
        <f ca="1">AH17*('In depth results'!$C$4/12)</f>
        <v>0</v>
      </c>
      <c r="AI18" s="142">
        <f ca="1">AI17*('In depth results'!$C$4/12)</f>
        <v>0</v>
      </c>
      <c r="AJ18" s="142">
        <f ca="1">AJ17*('In depth results'!$C$4/12)</f>
        <v>0</v>
      </c>
      <c r="AK18" s="142">
        <f ca="1">AK17*('In depth results'!$C$4/12)</f>
        <v>0</v>
      </c>
      <c r="AL18" s="142">
        <f ca="1">AL17*('In depth results'!$C$4/12)</f>
        <v>0</v>
      </c>
      <c r="AM18" s="142">
        <f ca="1">AM17*('In depth results'!$C$4/12)</f>
        <v>0</v>
      </c>
      <c r="AN18" s="142">
        <f ca="1">AN17*('In depth results'!$C$4/12)</f>
        <v>0</v>
      </c>
      <c r="AO18" s="142">
        <f ca="1">AO17*('In depth results'!$C$4/12)</f>
        <v>0</v>
      </c>
      <c r="AP18" s="142">
        <f ca="1">AP17*('In depth results'!$C$4/12)</f>
        <v>0</v>
      </c>
      <c r="AQ18" s="142">
        <f ca="1">AQ17*('In depth results'!$C$4/12)</f>
        <v>0</v>
      </c>
      <c r="AR18" s="142">
        <f ca="1">AR17*('In depth results'!$C$4/12)</f>
        <v>0</v>
      </c>
      <c r="AS18" s="142">
        <f ca="1">AS17*('In depth results'!$C$4/12)</f>
        <v>0</v>
      </c>
      <c r="AT18" s="142">
        <f ca="1">AT17*('In depth results'!$C$4/12)</f>
        <v>0</v>
      </c>
      <c r="AU18" s="142">
        <f ca="1">AU17*('In depth results'!$C$4/12)</f>
        <v>0</v>
      </c>
      <c r="AV18" s="142">
        <f ca="1">AV17*('In depth results'!$C$4/12)</f>
        <v>0</v>
      </c>
      <c r="AW18" s="142">
        <f ca="1">AW17*('In depth results'!$C$4/12)</f>
        <v>0</v>
      </c>
      <c r="AX18" s="142">
        <f ca="1">AX17*('In depth results'!$C$4/12)</f>
        <v>0</v>
      </c>
      <c r="AY18" s="142">
        <f ca="1">AY17*('In depth results'!$C$4/12)</f>
        <v>0</v>
      </c>
      <c r="AZ18" s="142">
        <f ca="1">AZ17*('In depth results'!$C$4/12)</f>
        <v>0</v>
      </c>
      <c r="BA18" s="142">
        <f ca="1">BA17*('In depth results'!$C$4/12)</f>
        <v>0</v>
      </c>
      <c r="BB18" s="142">
        <f ca="1">BB17*('In depth results'!$C$4/12)</f>
        <v>0</v>
      </c>
      <c r="BC18" s="142">
        <f ca="1">BC17*('In depth results'!$C$4/12)</f>
        <v>0</v>
      </c>
      <c r="BD18" s="142">
        <f ca="1">BD17*('In depth results'!$C$4/12)</f>
        <v>0</v>
      </c>
      <c r="BE18" s="142">
        <f ca="1">BE17*('In depth results'!$C$4/12)</f>
        <v>0</v>
      </c>
      <c r="BF18" s="142">
        <f ca="1">BF17*('In depth results'!$C$4/12)</f>
        <v>0</v>
      </c>
      <c r="BG18" s="142">
        <f ca="1">BG17*('In depth results'!$C$4/12)</f>
        <v>0</v>
      </c>
      <c r="BH18" s="142">
        <f ca="1">BH17*('In depth results'!$C$4/12)</f>
        <v>0</v>
      </c>
      <c r="BI18" s="142">
        <f ca="1">BI17*('In depth results'!$C$4/12)</f>
        <v>0</v>
      </c>
      <c r="BJ18" s="142">
        <f ca="1">BJ17*('In depth results'!$C$4/12)</f>
        <v>0</v>
      </c>
      <c r="BK18" s="142">
        <f ca="1">BK17*('In depth results'!$C$4/12)</f>
        <v>0</v>
      </c>
      <c r="BL18" s="142">
        <f ca="1">BL17*('In depth results'!$C$4/12)</f>
        <v>0</v>
      </c>
      <c r="BM18" s="142">
        <f ca="1">BM17*('In depth results'!$C$4/12)</f>
        <v>0</v>
      </c>
      <c r="BN18" s="142">
        <f ca="1">BN17*('In depth results'!$C$4/12)</f>
        <v>0</v>
      </c>
      <c r="BO18" s="142">
        <f ca="1">BO17*('In depth results'!$C$4/12)</f>
        <v>0</v>
      </c>
      <c r="BP18" s="142">
        <f ca="1">BP17*('In depth results'!$C$4/12)</f>
        <v>0</v>
      </c>
      <c r="BQ18" s="142">
        <f ca="1">BQ17*('In depth results'!$C$4/12)</f>
        <v>0</v>
      </c>
      <c r="BR18" s="142">
        <f ca="1">BR17*('In depth results'!$C$4/12)</f>
        <v>0</v>
      </c>
      <c r="BS18" s="142">
        <f ca="1">BS17*('In depth results'!$C$4/12)</f>
        <v>0</v>
      </c>
      <c r="BT18" s="142">
        <f ca="1">BT17*('In depth results'!$C$4/12)</f>
        <v>0</v>
      </c>
      <c r="BU18" s="142">
        <f ca="1">BU17*('In depth results'!$C$4/12)</f>
        <v>0</v>
      </c>
      <c r="BV18" s="142">
        <f ca="1">BV17*('In depth results'!$C$4/12)</f>
        <v>0</v>
      </c>
      <c r="BW18" s="142">
        <f ca="1">BW17*('In depth results'!$C$4/12)</f>
        <v>0</v>
      </c>
      <c r="BX18" s="142">
        <f ca="1">BX17*('In depth results'!$C$4/12)</f>
        <v>0</v>
      </c>
      <c r="BY18" s="142">
        <f ca="1">BY17*('In depth results'!$C$4/12)</f>
        <v>0</v>
      </c>
      <c r="BZ18" s="142">
        <f ca="1">BZ17*('In depth results'!$C$4/12)</f>
        <v>0</v>
      </c>
      <c r="CA18" s="142">
        <f ca="1">CA17*('In depth results'!$C$4/12)</f>
        <v>0</v>
      </c>
      <c r="CB18" s="142">
        <f ca="1">CB17*('In depth results'!$C$4/12)</f>
        <v>0</v>
      </c>
      <c r="CC18" s="142">
        <f ca="1">CC17*('In depth results'!$C$4/12)</f>
        <v>0</v>
      </c>
      <c r="CD18" s="142">
        <f ca="1">CD17*('In depth results'!$C$4/12)</f>
        <v>0</v>
      </c>
      <c r="CE18" s="142">
        <f ca="1">CE17*('In depth results'!$C$4/12)</f>
        <v>0</v>
      </c>
      <c r="CF18" s="142">
        <f ca="1">CF17*('In depth results'!$C$4/12)</f>
        <v>0</v>
      </c>
      <c r="CG18" s="142">
        <f ca="1">CG17*('In depth results'!$C$4/12)</f>
        <v>0</v>
      </c>
      <c r="CH18" s="142">
        <f ca="1">CH17*('In depth results'!$C$4/12)</f>
        <v>0</v>
      </c>
      <c r="CI18" s="142">
        <f ca="1">CI17*('In depth results'!$C$4/12)</f>
        <v>0</v>
      </c>
      <c r="CJ18" s="142">
        <f ca="1">CJ17*('In depth results'!$C$4/12)</f>
        <v>0</v>
      </c>
      <c r="CK18" s="142">
        <f ca="1">CK17*('In depth results'!$C$4/12)</f>
        <v>0</v>
      </c>
      <c r="CL18" s="142">
        <f ca="1">CL17*('In depth results'!$C$4/12)</f>
        <v>0</v>
      </c>
      <c r="CM18" s="142">
        <f ca="1">CM17*('In depth results'!$C$4/12)</f>
        <v>0</v>
      </c>
      <c r="CN18" s="142">
        <f ca="1">CN17*('In depth results'!$C$4/12)</f>
        <v>0</v>
      </c>
      <c r="CO18" s="142">
        <f ca="1">CO17*('In depth results'!$C$4/12)</f>
        <v>0</v>
      </c>
      <c r="CP18" s="142">
        <f ca="1">CP17*('In depth results'!$C$4/12)</f>
        <v>0</v>
      </c>
      <c r="CQ18" s="142">
        <f ca="1">CQ17*('In depth results'!$C$4/12)</f>
        <v>0</v>
      </c>
      <c r="CR18" s="142">
        <f ca="1">CR17*('In depth results'!$C$4/12)</f>
        <v>0</v>
      </c>
      <c r="CS18" s="142">
        <f ca="1">CS17*('In depth results'!$C$4/12)</f>
        <v>0</v>
      </c>
      <c r="CT18" s="142">
        <f ca="1">CT17*('In depth results'!$C$4/12)</f>
        <v>0</v>
      </c>
      <c r="CU18" s="142">
        <f ca="1">CU17*('In depth results'!$C$4/12)</f>
        <v>0</v>
      </c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</row>
    <row r="19" spans="1:123" x14ac:dyDescent="0.35">
      <c r="A19" s="25"/>
      <c r="B19" s="141" t="s">
        <v>23</v>
      </c>
      <c r="C19" s="142">
        <f ca="1">'In depth results'!B4</f>
        <v>6000</v>
      </c>
      <c r="D19" s="142">
        <f ca="1">D17+D18</f>
        <v>5878.9333333333334</v>
      </c>
      <c r="E19" s="142">
        <f t="shared" ref="E19" ca="1" si="15">E17+E18</f>
        <v>5716.7928888888891</v>
      </c>
      <c r="F19" s="142">
        <f t="shared" ref="F19" ca="1" si="16">F17+F18</f>
        <v>5553.5715081481485</v>
      </c>
      <c r="G19" s="142">
        <f t="shared" ref="G19" ca="1" si="17">G17+G18</f>
        <v>5389.2619848691365</v>
      </c>
      <c r="H19" s="142">
        <f t="shared" ref="H19" ca="1" si="18">H17+H18</f>
        <v>5223.8570647682645</v>
      </c>
      <c r="I19" s="142">
        <f t="shared" ref="I19" ca="1" si="19">I17+I18</f>
        <v>5057.3494452000532</v>
      </c>
      <c r="J19" s="142">
        <f t="shared" ref="J19" ca="1" si="20">J17+J18</f>
        <v>4889.7317748347205</v>
      </c>
      <c r="K19" s="142">
        <f t="shared" ref="K19" ca="1" si="21">K17+K18</f>
        <v>4720.9966533336183</v>
      </c>
      <c r="L19" s="142">
        <f t="shared" ref="L19" ca="1" si="22">L17+L18</f>
        <v>4551.1366310225094</v>
      </c>
      <c r="M19" s="142">
        <f t="shared" ref="M19" ca="1" si="23">M17+M18</f>
        <v>4380.1442085626595</v>
      </c>
      <c r="N19" s="142">
        <f t="shared" ref="N19" ca="1" si="24">N17+N18</f>
        <v>4208.0118366197439</v>
      </c>
      <c r="O19" s="142">
        <f t="shared" ref="O19" ca="1" si="25">O17+O18</f>
        <v>4034.7319155305422</v>
      </c>
      <c r="P19" s="142">
        <f t="shared" ref="P19" ca="1" si="26">P17+P18</f>
        <v>3860.2967949674126</v>
      </c>
      <c r="Q19" s="142">
        <f t="shared" ref="Q19" ca="1" si="27">Q17+Q18</f>
        <v>3583.6324686321186</v>
      </c>
      <c r="R19" s="142">
        <f t="shared" ref="R19" ca="1" si="28">R17+R18</f>
        <v>3255.1900184229994</v>
      </c>
      <c r="S19" s="142">
        <f t="shared" ref="S19" ca="1" si="29">S17+S18</f>
        <v>2924.5579518791528</v>
      </c>
      <c r="T19" s="142">
        <f t="shared" ref="T19" ca="1" si="30">T17+T18</f>
        <v>2591.7216715583472</v>
      </c>
      <c r="U19" s="142">
        <f t="shared" ref="U19" ca="1" si="31">U17+U18</f>
        <v>2256.6664827020695</v>
      </c>
      <c r="V19" s="142">
        <f t="shared" ref="V19" ca="1" si="32">V17+V18</f>
        <v>1919.3775925867499</v>
      </c>
      <c r="W19" s="142">
        <f t="shared" ref="W19" ca="1" si="33">W17+W18</f>
        <v>1579.8401098706615</v>
      </c>
      <c r="X19" s="142">
        <f t="shared" ref="X19" ca="1" si="34">X17+X18</f>
        <v>1238.039043936466</v>
      </c>
      <c r="Y19" s="142">
        <f t="shared" ref="Y19" ca="1" si="35">Y17+Y18</f>
        <v>893.95930422937579</v>
      </c>
      <c r="Z19" s="142">
        <f t="shared" ref="Z19" ca="1" si="36">Z17+Z18</f>
        <v>547.58569959090494</v>
      </c>
      <c r="AA19" s="142">
        <f t="shared" ref="AA19" ca="1" si="37">AA17+AA18</f>
        <v>198.90293758817765</v>
      </c>
      <c r="AB19" s="142">
        <f t="shared" ref="AB19" ca="1" si="38">AB17+AB18</f>
        <v>0</v>
      </c>
      <c r="AC19" s="142">
        <f t="shared" ref="AC19" ca="1" si="39">AC17+AC18</f>
        <v>0</v>
      </c>
      <c r="AD19" s="142">
        <f t="shared" ref="AD19" ca="1" si="40">AD17+AD18</f>
        <v>0</v>
      </c>
      <c r="AE19" s="142">
        <f t="shared" ref="AE19" ca="1" si="41">AE17+AE18</f>
        <v>0</v>
      </c>
      <c r="AF19" s="142">
        <f t="shared" ref="AF19" ca="1" si="42">AF17+AF18</f>
        <v>0</v>
      </c>
      <c r="AG19" s="142">
        <f t="shared" ref="AG19" ca="1" si="43">AG17+AG18</f>
        <v>0</v>
      </c>
      <c r="AH19" s="142">
        <f t="shared" ref="AH19" ca="1" si="44">AH17+AH18</f>
        <v>0</v>
      </c>
      <c r="AI19" s="142">
        <f t="shared" ref="AI19" ca="1" si="45">AI17+AI18</f>
        <v>0</v>
      </c>
      <c r="AJ19" s="142">
        <f t="shared" ref="AJ19" ca="1" si="46">AJ17+AJ18</f>
        <v>0</v>
      </c>
      <c r="AK19" s="142">
        <f t="shared" ref="AK19" ca="1" si="47">AK17+AK18</f>
        <v>0</v>
      </c>
      <c r="AL19" s="142">
        <f t="shared" ref="AL19" ca="1" si="48">AL17+AL18</f>
        <v>0</v>
      </c>
      <c r="AM19" s="142">
        <f t="shared" ref="AM19" ca="1" si="49">AM17+AM18</f>
        <v>0</v>
      </c>
      <c r="AN19" s="142">
        <f t="shared" ref="AN19" ca="1" si="50">AN17+AN18</f>
        <v>0</v>
      </c>
      <c r="AO19" s="142">
        <f t="shared" ref="AO19" ca="1" si="51">AO17+AO18</f>
        <v>0</v>
      </c>
      <c r="AP19" s="142">
        <f t="shared" ref="AP19" ca="1" si="52">AP17+AP18</f>
        <v>0</v>
      </c>
      <c r="AQ19" s="142">
        <f t="shared" ref="AQ19" ca="1" si="53">AQ17+AQ18</f>
        <v>0</v>
      </c>
      <c r="AR19" s="142">
        <f t="shared" ref="AR19" ca="1" si="54">AR17+AR18</f>
        <v>0</v>
      </c>
      <c r="AS19" s="142">
        <f t="shared" ref="AS19" ca="1" si="55">AS17+AS18</f>
        <v>0</v>
      </c>
      <c r="AT19" s="142">
        <f t="shared" ref="AT19" ca="1" si="56">AT17+AT18</f>
        <v>0</v>
      </c>
      <c r="AU19" s="142">
        <f t="shared" ref="AU19" ca="1" si="57">AU17+AU18</f>
        <v>0</v>
      </c>
      <c r="AV19" s="142">
        <f t="shared" ref="AV19" ca="1" si="58">AV17+AV18</f>
        <v>0</v>
      </c>
      <c r="AW19" s="142">
        <f t="shared" ref="AW19" ca="1" si="59">AW17+AW18</f>
        <v>0</v>
      </c>
      <c r="AX19" s="142">
        <f t="shared" ref="AX19" ca="1" si="60">AX17+AX18</f>
        <v>0</v>
      </c>
      <c r="AY19" s="142">
        <f t="shared" ref="AY19" ca="1" si="61">AY17+AY18</f>
        <v>0</v>
      </c>
      <c r="AZ19" s="142">
        <f t="shared" ref="AZ19" ca="1" si="62">AZ17+AZ18</f>
        <v>0</v>
      </c>
      <c r="BA19" s="142">
        <f t="shared" ref="BA19" ca="1" si="63">BA17+BA18</f>
        <v>0</v>
      </c>
      <c r="BB19" s="142">
        <f t="shared" ref="BB19" ca="1" si="64">BB17+BB18</f>
        <v>0</v>
      </c>
      <c r="BC19" s="142">
        <f t="shared" ref="BC19" ca="1" si="65">BC17+BC18</f>
        <v>0</v>
      </c>
      <c r="BD19" s="142">
        <f t="shared" ref="BD19" ca="1" si="66">BD17+BD18</f>
        <v>0</v>
      </c>
      <c r="BE19" s="142">
        <f t="shared" ref="BE19" ca="1" si="67">BE17+BE18</f>
        <v>0</v>
      </c>
      <c r="BF19" s="142">
        <f t="shared" ref="BF19" ca="1" si="68">BF17+BF18</f>
        <v>0</v>
      </c>
      <c r="BG19" s="142">
        <f t="shared" ref="BG19" ca="1" si="69">BG17+BG18</f>
        <v>0</v>
      </c>
      <c r="BH19" s="142">
        <f t="shared" ref="BH19" ca="1" si="70">BH17+BH18</f>
        <v>0</v>
      </c>
      <c r="BI19" s="142">
        <f t="shared" ref="BI19" ca="1" si="71">BI17+BI18</f>
        <v>0</v>
      </c>
      <c r="BJ19" s="142">
        <f t="shared" ref="BJ19" ca="1" si="72">BJ17+BJ18</f>
        <v>0</v>
      </c>
      <c r="BK19" s="142">
        <f t="shared" ref="BK19" ca="1" si="73">BK17+BK18</f>
        <v>0</v>
      </c>
      <c r="BL19" s="142">
        <f t="shared" ref="BL19" ca="1" si="74">BL17+BL18</f>
        <v>0</v>
      </c>
      <c r="BM19" s="142">
        <f t="shared" ref="BM19" ca="1" si="75">BM17+BM18</f>
        <v>0</v>
      </c>
      <c r="BN19" s="142">
        <f t="shared" ref="BN19" ca="1" si="76">BN17+BN18</f>
        <v>0</v>
      </c>
      <c r="BO19" s="142">
        <f t="shared" ref="BO19" ca="1" si="77">BO17+BO18</f>
        <v>0</v>
      </c>
      <c r="BP19" s="142">
        <f t="shared" ref="BP19" ca="1" si="78">BP17+BP18</f>
        <v>0</v>
      </c>
      <c r="BQ19" s="142">
        <f t="shared" ref="BQ19" ca="1" si="79">BQ17+BQ18</f>
        <v>0</v>
      </c>
      <c r="BR19" s="142">
        <f t="shared" ref="BR19" ca="1" si="80">BR17+BR18</f>
        <v>0</v>
      </c>
      <c r="BS19" s="142">
        <f t="shared" ref="BS19" ca="1" si="81">BS17+BS18</f>
        <v>0</v>
      </c>
      <c r="BT19" s="142">
        <f t="shared" ref="BT19" ca="1" si="82">BT17+BT18</f>
        <v>0</v>
      </c>
      <c r="BU19" s="142">
        <f t="shared" ref="BU19" ca="1" si="83">BU17+BU18</f>
        <v>0</v>
      </c>
      <c r="BV19" s="142">
        <f t="shared" ref="BV19" ca="1" si="84">BV17+BV18</f>
        <v>0</v>
      </c>
      <c r="BW19" s="142">
        <f t="shared" ref="BW19" ca="1" si="85">BW17+BW18</f>
        <v>0</v>
      </c>
      <c r="BX19" s="142">
        <f t="shared" ref="BX19" ca="1" si="86">BX17+BX18</f>
        <v>0</v>
      </c>
      <c r="BY19" s="142">
        <f t="shared" ref="BY19" ca="1" si="87">BY17+BY18</f>
        <v>0</v>
      </c>
      <c r="BZ19" s="142">
        <f t="shared" ref="BZ19" ca="1" si="88">BZ17+BZ18</f>
        <v>0</v>
      </c>
      <c r="CA19" s="142">
        <f t="shared" ref="CA19" ca="1" si="89">CA17+CA18</f>
        <v>0</v>
      </c>
      <c r="CB19" s="142">
        <f t="shared" ref="CB19" ca="1" si="90">CB17+CB18</f>
        <v>0</v>
      </c>
      <c r="CC19" s="142">
        <f t="shared" ref="CC19" ca="1" si="91">CC17+CC18</f>
        <v>0</v>
      </c>
      <c r="CD19" s="142">
        <f t="shared" ref="CD19" ca="1" si="92">CD17+CD18</f>
        <v>0</v>
      </c>
      <c r="CE19" s="142">
        <f t="shared" ref="CE19" ca="1" si="93">CE17+CE18</f>
        <v>0</v>
      </c>
      <c r="CF19" s="142">
        <f t="shared" ref="CF19" ca="1" si="94">CF17+CF18</f>
        <v>0</v>
      </c>
      <c r="CG19" s="142">
        <f t="shared" ref="CG19" ca="1" si="95">CG17+CG18</f>
        <v>0</v>
      </c>
      <c r="CH19" s="142">
        <f t="shared" ref="CH19" ca="1" si="96">CH17+CH18</f>
        <v>0</v>
      </c>
      <c r="CI19" s="142">
        <f t="shared" ref="CI19" ca="1" si="97">CI17+CI18</f>
        <v>0</v>
      </c>
      <c r="CJ19" s="142">
        <f t="shared" ref="CJ19" ca="1" si="98">CJ17+CJ18</f>
        <v>0</v>
      </c>
      <c r="CK19" s="142">
        <f t="shared" ref="CK19" ca="1" si="99">CK17+CK18</f>
        <v>0</v>
      </c>
      <c r="CL19" s="142">
        <f t="shared" ref="CL19" ca="1" si="100">CL17+CL18</f>
        <v>0</v>
      </c>
      <c r="CM19" s="142">
        <f t="shared" ref="CM19" ca="1" si="101">CM17+CM18</f>
        <v>0</v>
      </c>
      <c r="CN19" s="142">
        <f t="shared" ref="CN19" ca="1" si="102">CN17+CN18</f>
        <v>0</v>
      </c>
      <c r="CO19" s="142">
        <f t="shared" ref="CO19" ca="1" si="103">CO17+CO18</f>
        <v>0</v>
      </c>
      <c r="CP19" s="142">
        <f t="shared" ref="CP19" ca="1" si="104">CP17+CP18</f>
        <v>0</v>
      </c>
      <c r="CQ19" s="142">
        <f t="shared" ref="CQ19" ca="1" si="105">CQ17+CQ18</f>
        <v>0</v>
      </c>
      <c r="CR19" s="142">
        <f t="shared" ref="CR19" ca="1" si="106">CR17+CR18</f>
        <v>0</v>
      </c>
      <c r="CS19" s="142">
        <f t="shared" ref="CS19" ca="1" si="107">CS17+CS18</f>
        <v>0</v>
      </c>
      <c r="CT19" s="142">
        <f t="shared" ref="CT19:CU19" ca="1" si="108">CT17+CT18</f>
        <v>0</v>
      </c>
      <c r="CU19" s="142">
        <f t="shared" ca="1" si="108"/>
        <v>0</v>
      </c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</row>
    <row r="20" spans="1:123" x14ac:dyDescent="0.35">
      <c r="A20" s="25"/>
      <c r="B20" s="141" t="s">
        <v>24</v>
      </c>
      <c r="C20" s="142">
        <f ca="1">IF('With extra repayments workings'!C19=0,'In depth results'!$D$4,'In depth results'!$D$4)+(C10-C11)</f>
        <v>200</v>
      </c>
      <c r="D20" s="142">
        <f ca="1">IF('With extra repayments workings'!D19=0,'In depth results'!$D$4,'In depth results'!$D$4)+(D10-D11)</f>
        <v>200</v>
      </c>
      <c r="E20" s="142">
        <f ca="1">IF('With extra repayments workings'!E19=0,'In depth results'!$D$4,'In depth results'!$D$4)+(E10-E11)</f>
        <v>200</v>
      </c>
      <c r="F20" s="142">
        <f ca="1">IF('With extra repayments workings'!F19=0,'In depth results'!$D$4,'In depth results'!$D$4)+(F10-F11)</f>
        <v>200</v>
      </c>
      <c r="G20" s="142">
        <f ca="1">IF('With extra repayments workings'!G19=0,'In depth results'!$D$4,'In depth results'!$D$4)+(G10-G11)</f>
        <v>200</v>
      </c>
      <c r="H20" s="142">
        <f ca="1">IF('With extra repayments workings'!H19=0,'In depth results'!$D$4,'In depth results'!$D$4)+(H10-H11)</f>
        <v>200</v>
      </c>
      <c r="I20" s="142">
        <f ca="1">IF('With extra repayments workings'!I19=0,'In depth results'!$D$4,'In depth results'!$D$4)+(I10-I11)</f>
        <v>200</v>
      </c>
      <c r="J20" s="142">
        <f ca="1">IF('With extra repayments workings'!J19=0,'In depth results'!$D$4,'In depth results'!$D$4)+(J10-J11)</f>
        <v>200</v>
      </c>
      <c r="K20" s="142">
        <f ca="1">IF('With extra repayments workings'!K19=0,'In depth results'!$D$4,'In depth results'!$D$4)+(K10-K11)</f>
        <v>200</v>
      </c>
      <c r="L20" s="142">
        <f ca="1">IF('With extra repayments workings'!L19=0,'In depth results'!$D$4,'In depth results'!$D$4)+(L10-L11)</f>
        <v>200</v>
      </c>
      <c r="M20" s="142">
        <f ca="1">IF('With extra repayments workings'!M19=0,'In depth results'!$D$4,'In depth results'!$D$4)+(M10-M11)</f>
        <v>200</v>
      </c>
      <c r="N20" s="142">
        <f ca="1">IF('With extra repayments workings'!N19=0,'In depth results'!$D$4,'In depth results'!$D$4)+(N10-N11)</f>
        <v>200</v>
      </c>
      <c r="O20" s="142">
        <f ca="1">IF('With extra repayments workings'!O19=0,'In depth results'!$D$4,'In depth results'!$D$4)+(O10-O11)</f>
        <v>200</v>
      </c>
      <c r="P20" s="142">
        <f ca="1">IF('With extra repayments workings'!P19=0,'In depth results'!$D$4,'In depth results'!$D$4)+(P10-P11)</f>
        <v>300.39699169047339</v>
      </c>
      <c r="Q20" s="142">
        <f ca="1">IF('With extra repayments workings'!Q19=0,'In depth results'!$D$4,'In depth results'!$D$4)+(Q10-Q11)</f>
        <v>350</v>
      </c>
      <c r="R20" s="142">
        <f ca="1">IF('With extra repayments workings'!R19=0,'In depth results'!$D$4,'In depth results'!$D$4)+(R10-R11)</f>
        <v>350</v>
      </c>
      <c r="S20" s="142">
        <f ca="1">IF('With extra repayments workings'!S19=0,'In depth results'!$D$4,'In depth results'!$D$4)+(S10-S11)</f>
        <v>350</v>
      </c>
      <c r="T20" s="142">
        <f ca="1">IF('With extra repayments workings'!T19=0,'In depth results'!$D$4,'In depth results'!$D$4)+(T10-T11)</f>
        <v>350</v>
      </c>
      <c r="U20" s="142">
        <f ca="1">IF('With extra repayments workings'!U19=0,'In depth results'!$D$4,'In depth results'!$D$4)+(U10-U11)</f>
        <v>350</v>
      </c>
      <c r="V20" s="142">
        <f ca="1">IF('With extra repayments workings'!V19=0,'In depth results'!$D$4,'In depth results'!$D$4)+(V10-V11)</f>
        <v>350</v>
      </c>
      <c r="W20" s="142">
        <f ca="1">IF('With extra repayments workings'!W19=0,'In depth results'!$D$4,'In depth results'!$D$4)+(W10-W11)</f>
        <v>350</v>
      </c>
      <c r="X20" s="142">
        <f ca="1">IF('With extra repayments workings'!X19=0,'In depth results'!$D$4,'In depth results'!$D$4)+(X10-X11)</f>
        <v>350</v>
      </c>
      <c r="Y20" s="142">
        <f ca="1">IF('With extra repayments workings'!Y19=0,'In depth results'!$D$4,'In depth results'!$D$4)+(Y10-Y11)</f>
        <v>350</v>
      </c>
      <c r="Z20" s="142">
        <f ca="1">IF('With extra repayments workings'!Z19=0,'In depth results'!$D$4,'In depth results'!$D$4)+(Z10-Z11)</f>
        <v>350</v>
      </c>
      <c r="AA20" s="142">
        <f ca="1">IF('With extra repayments workings'!AA19=0,'In depth results'!$D$4,'In depth results'!$D$4)+(AA10-AA11)</f>
        <v>350</v>
      </c>
      <c r="AB20" s="142">
        <f ca="1">IF('With extra repayments workings'!AB19=0,'In depth results'!$D$4,'In depth results'!$D$4)+(AB10-AB11)</f>
        <v>350</v>
      </c>
      <c r="AC20" s="142">
        <f ca="1">IF('With extra repayments workings'!AC19=0,'In depth results'!$D$4,'In depth results'!$D$4)+(AC10-AC11)</f>
        <v>350</v>
      </c>
      <c r="AD20" s="142">
        <f ca="1">IF('With extra repayments workings'!AD19=0,'In depth results'!$D$4,'In depth results'!$D$4)+(AD10-AD11)</f>
        <v>350</v>
      </c>
      <c r="AE20" s="142">
        <f ca="1">IF('With extra repayments workings'!AE19=0,'In depth results'!$D$4,'In depth results'!$D$4)+(AE10-AE11)</f>
        <v>350</v>
      </c>
      <c r="AF20" s="142">
        <f ca="1">IF('With extra repayments workings'!AF19=0,'In depth results'!$D$4,'In depth results'!$D$4)+(AF10-AF11)</f>
        <v>350</v>
      </c>
      <c r="AG20" s="142">
        <f ca="1">IF('With extra repayments workings'!AG19=0,'In depth results'!$D$4,'In depth results'!$D$4)+(AG10-AG11)</f>
        <v>350</v>
      </c>
      <c r="AH20" s="142">
        <f ca="1">IF('With extra repayments workings'!AH19=0,'In depth results'!$D$4,'In depth results'!$D$4)+(AH10-AH11)</f>
        <v>350</v>
      </c>
      <c r="AI20" s="142">
        <f ca="1">IF('With extra repayments workings'!AI19=0,'In depth results'!$D$4,'In depth results'!$D$4)+(AI10-AI11)</f>
        <v>350</v>
      </c>
      <c r="AJ20" s="142">
        <f ca="1">IF('With extra repayments workings'!AJ19=0,'In depth results'!$D$4,'In depth results'!$D$4)+(AJ10-AJ11)</f>
        <v>350</v>
      </c>
      <c r="AK20" s="142">
        <f ca="1">IF('With extra repayments workings'!AK19=0,'In depth results'!$D$4,'In depth results'!$D$4)+(AK10-AK11)</f>
        <v>350</v>
      </c>
      <c r="AL20" s="142">
        <f ca="1">IF('With extra repayments workings'!AL19=0,'In depth results'!$D$4,'In depth results'!$D$4)+(AL10-AL11)</f>
        <v>350</v>
      </c>
      <c r="AM20" s="142">
        <f ca="1">IF('With extra repayments workings'!AM19=0,'In depth results'!$D$4,'In depth results'!$D$4)+(AM10-AM11)</f>
        <v>350</v>
      </c>
      <c r="AN20" s="142">
        <f ca="1">IF('With extra repayments workings'!AN19=0,'In depth results'!$D$4,'In depth results'!$D$4)+(AN10-AN11)</f>
        <v>350</v>
      </c>
      <c r="AO20" s="142">
        <f ca="1">IF('With extra repayments workings'!AO19=0,'In depth results'!$D$4,'In depth results'!$D$4)+(AO10-AO11)</f>
        <v>350</v>
      </c>
      <c r="AP20" s="142">
        <f ca="1">IF('With extra repayments workings'!AP19=0,'In depth results'!$D$4,'In depth results'!$D$4)+(AP10-AP11)</f>
        <v>350</v>
      </c>
      <c r="AQ20" s="142">
        <f ca="1">IF('With extra repayments workings'!AQ19=0,'In depth results'!$D$4,'In depth results'!$D$4)+(AQ10-AQ11)</f>
        <v>350</v>
      </c>
      <c r="AR20" s="142">
        <f ca="1">IF('With extra repayments workings'!AR19=0,'In depth results'!$D$4,'In depth results'!$D$4)+(AR10-AR11)</f>
        <v>350</v>
      </c>
      <c r="AS20" s="142">
        <f ca="1">IF('With extra repayments workings'!AS19=0,'In depth results'!$D$4,'In depth results'!$D$4)+(AS10-AS11)</f>
        <v>450</v>
      </c>
      <c r="AT20" s="142">
        <f ca="1">IF('With extra repayments workings'!AT19=0,'In depth results'!$D$4,'In depth results'!$D$4)+(AT10-AT11)</f>
        <v>450</v>
      </c>
      <c r="AU20" s="142">
        <f ca="1">IF('With extra repayments workings'!AU19=0,'In depth results'!$D$4,'In depth results'!$D$4)+(AU10-AU11)</f>
        <v>450</v>
      </c>
      <c r="AV20" s="142">
        <f ca="1">IF('With extra repayments workings'!AV19=0,'In depth results'!$D$4,'In depth results'!$D$4)+(AV10-AV11)</f>
        <v>450</v>
      </c>
      <c r="AW20" s="142">
        <f ca="1">IF('With extra repayments workings'!AW19=0,'In depth results'!$D$4,'In depth results'!$D$4)+(AW10-AW11)</f>
        <v>450</v>
      </c>
      <c r="AX20" s="142">
        <f ca="1">IF('With extra repayments workings'!AX19=0,'In depth results'!$D$4,'In depth results'!$D$4)+(AX10-AX11)</f>
        <v>450</v>
      </c>
      <c r="AY20" s="142">
        <f ca="1">IF('With extra repayments workings'!AY19=0,'In depth results'!$D$4,'In depth results'!$D$4)+(AY10-AY11)</f>
        <v>450</v>
      </c>
      <c r="AZ20" s="142">
        <f ca="1">IF('With extra repayments workings'!AZ19=0,'In depth results'!$D$4,'In depth results'!$D$4)+(AZ10-AZ11)</f>
        <v>450</v>
      </c>
      <c r="BA20" s="142">
        <f ca="1">IF('With extra repayments workings'!BA19=0,'In depth results'!$D$4,'In depth results'!$D$4)+(BA10-BA11)</f>
        <v>450</v>
      </c>
      <c r="BB20" s="142">
        <f ca="1">IF('With extra repayments workings'!BB19=0,'In depth results'!$D$4,'In depth results'!$D$4)+(BB10-BB11)</f>
        <v>450</v>
      </c>
      <c r="BC20" s="142">
        <f ca="1">IF('With extra repayments workings'!BC19=0,'In depth results'!$D$4,'In depth results'!$D$4)+(BC10-BC11)</f>
        <v>450</v>
      </c>
      <c r="BD20" s="142">
        <f ca="1">IF('With extra repayments workings'!BD19=0,'In depth results'!$D$4,'In depth results'!$D$4)+(BD10-BD11)</f>
        <v>450</v>
      </c>
      <c r="BE20" s="142">
        <f ca="1">IF('With extra repayments workings'!BE19=0,'In depth results'!$D$4,'In depth results'!$D$4)+(BE10-BE11)</f>
        <v>450</v>
      </c>
      <c r="BF20" s="142">
        <f ca="1">IF('With extra repayments workings'!BF19=0,'In depth results'!$D$4,'In depth results'!$D$4)+(BF10-BF11)</f>
        <v>450</v>
      </c>
      <c r="BG20" s="142">
        <f ca="1">IF('With extra repayments workings'!BG19=0,'In depth results'!$D$4,'In depth results'!$D$4)+(BG10-BG11)</f>
        <v>450</v>
      </c>
      <c r="BH20" s="142">
        <f ca="1">IF('With extra repayments workings'!BH19=0,'In depth results'!$D$4,'In depth results'!$D$4)+(BH10-BH11)</f>
        <v>450</v>
      </c>
      <c r="BI20" s="142">
        <f ca="1">IF('With extra repayments workings'!BI19=0,'In depth results'!$D$4,'In depth results'!$D$4)+(BI10-BI11)</f>
        <v>450</v>
      </c>
      <c r="BJ20" s="142">
        <f ca="1">IF('With extra repayments workings'!BJ19=0,'In depth results'!$D$4,'In depth results'!$D$4)+(BJ10-BJ11)</f>
        <v>450</v>
      </c>
      <c r="BK20" s="142">
        <f ca="1">IF('With extra repayments workings'!BK19=0,'In depth results'!$D$4,'In depth results'!$D$4)+(BK10-BK11)</f>
        <v>450</v>
      </c>
      <c r="BL20" s="142">
        <f ca="1">IF('With extra repayments workings'!BL19=0,'In depth results'!$D$4,'In depth results'!$D$4)+(BL10-BL11)</f>
        <v>450</v>
      </c>
      <c r="BM20" s="142">
        <f ca="1">IF('With extra repayments workings'!BM19=0,'In depth results'!$D$4,'In depth results'!$D$4)+(BM10-BM11)</f>
        <v>450</v>
      </c>
      <c r="BN20" s="142">
        <f ca="1">IF('With extra repayments workings'!BN19=0,'In depth results'!$D$4,'In depth results'!$D$4)+(BN10-BN11)</f>
        <v>450</v>
      </c>
      <c r="BO20" s="142">
        <f ca="1">IF('With extra repayments workings'!BO19=0,'In depth results'!$D$4,'In depth results'!$D$4)+(BO10-BO11)</f>
        <v>450</v>
      </c>
      <c r="BP20" s="142">
        <f ca="1">IF('With extra repayments workings'!BP19=0,'In depth results'!$D$4,'In depth results'!$D$4)+(BP10-BP11)</f>
        <v>450</v>
      </c>
      <c r="BQ20" s="142">
        <f ca="1">IF('With extra repayments workings'!BQ19=0,'In depth results'!$D$4,'In depth results'!$D$4)+(BQ10-BQ11)</f>
        <v>450</v>
      </c>
      <c r="BR20" s="142">
        <f ca="1">IF('With extra repayments workings'!BR19=0,'In depth results'!$D$4,'In depth results'!$D$4)+(BR10-BR11)</f>
        <v>450</v>
      </c>
      <c r="BS20" s="142">
        <f ca="1">IF('With extra repayments workings'!BS19=0,'In depth results'!$D$4,'In depth results'!$D$4)+(BS10-BS11)</f>
        <v>450</v>
      </c>
      <c r="BT20" s="142">
        <f ca="1">IF('With extra repayments workings'!BT19=0,'In depth results'!$D$4,'In depth results'!$D$4)+(BT10-BT11)</f>
        <v>450</v>
      </c>
      <c r="BU20" s="142">
        <f ca="1">IF('With extra repayments workings'!BU19=0,'In depth results'!$D$4,'In depth results'!$D$4)+(BU10-BU11)</f>
        <v>450</v>
      </c>
      <c r="BV20" s="142">
        <f ca="1">IF('With extra repayments workings'!BV19=0,'In depth results'!$D$4,'In depth results'!$D$4)+(BV10-BV11)</f>
        <v>450</v>
      </c>
      <c r="BW20" s="142">
        <f ca="1">IF('With extra repayments workings'!BW19=0,'In depth results'!$D$4,'In depth results'!$D$4)+(BW10-BW11)</f>
        <v>450</v>
      </c>
      <c r="BX20" s="142">
        <f ca="1">IF('With extra repayments workings'!BX19=0,'In depth results'!$D$4,'In depth results'!$D$4)+(BX10-BX11)</f>
        <v>450</v>
      </c>
      <c r="BY20" s="142">
        <f ca="1">IF('With extra repayments workings'!BY19=0,'In depth results'!$D$4,'In depth results'!$D$4)+(BY10-BY11)</f>
        <v>450</v>
      </c>
      <c r="BZ20" s="142">
        <f ca="1">IF('With extra repayments workings'!BZ19=0,'In depth results'!$D$4,'In depth results'!$D$4)+(BZ10-BZ11)</f>
        <v>450</v>
      </c>
      <c r="CA20" s="142">
        <f ca="1">IF('With extra repayments workings'!CA19=0,'In depth results'!$D$4,'In depth results'!$D$4)+(CA10-CA11)</f>
        <v>450</v>
      </c>
      <c r="CB20" s="142">
        <f ca="1">IF('With extra repayments workings'!CB19=0,'In depth results'!$D$4,'In depth results'!$D$4)+(CB10-CB11)</f>
        <v>450</v>
      </c>
      <c r="CC20" s="142">
        <f ca="1">IF('With extra repayments workings'!CC19=0,'In depth results'!$D$4,'In depth results'!$D$4)+(CC10-CC11)</f>
        <v>450</v>
      </c>
      <c r="CD20" s="142">
        <f ca="1">IF('With extra repayments workings'!CD19=0,'In depth results'!$D$4,'In depth results'!$D$4)+(CD10-CD11)</f>
        <v>450</v>
      </c>
      <c r="CE20" s="142">
        <f ca="1">IF('With extra repayments workings'!CE19=0,'In depth results'!$D$4,'In depth results'!$D$4)+(CE10-CE11)</f>
        <v>450</v>
      </c>
      <c r="CF20" s="142">
        <f ca="1">IF('With extra repayments workings'!CF19=0,'In depth results'!$D$4,'In depth results'!$D$4)+(CF10-CF11)</f>
        <v>450</v>
      </c>
      <c r="CG20" s="142">
        <f ca="1">IF('With extra repayments workings'!CG19=0,'In depth results'!$D$4,'In depth results'!$D$4)+(CG10-CG11)</f>
        <v>450</v>
      </c>
      <c r="CH20" s="142">
        <f ca="1">IF('With extra repayments workings'!CH19=0,'In depth results'!$D$4,'In depth results'!$D$4)+(CH10-CH11)</f>
        <v>450</v>
      </c>
      <c r="CI20" s="142">
        <f ca="1">IF('With extra repayments workings'!CI19=0,'In depth results'!$D$4,'In depth results'!$D$4)+(CI10-CI11)</f>
        <v>450</v>
      </c>
      <c r="CJ20" s="142">
        <f ca="1">IF('With extra repayments workings'!CJ19=0,'In depth results'!$D$4,'In depth results'!$D$4)+(CJ10-CJ11)</f>
        <v>450</v>
      </c>
      <c r="CK20" s="142">
        <f ca="1">IF('With extra repayments workings'!CK19=0,'In depth results'!$D$4,'In depth results'!$D$4)+(CK10-CK11)</f>
        <v>450</v>
      </c>
      <c r="CL20" s="142">
        <f ca="1">IF('With extra repayments workings'!CL19=0,'In depth results'!$D$4,'In depth results'!$D$4)+(CL10-CL11)</f>
        <v>450</v>
      </c>
      <c r="CM20" s="142">
        <f ca="1">IF('With extra repayments workings'!CM19=0,'In depth results'!$D$4,'In depth results'!$D$4)+(CM10-CM11)</f>
        <v>450</v>
      </c>
      <c r="CN20" s="142">
        <f ca="1">IF('With extra repayments workings'!CN19=0,'In depth results'!$D$4,'In depth results'!$D$4)+(CN10-CN11)</f>
        <v>450</v>
      </c>
      <c r="CO20" s="142">
        <f ca="1">IF('With extra repayments workings'!CO19=0,'In depth results'!$D$4,'In depth results'!$D$4)+(CO10-CO11)</f>
        <v>450</v>
      </c>
      <c r="CP20" s="142">
        <f ca="1">IF('With extra repayments workings'!CP19=0,'In depth results'!$D$4,'In depth results'!$D$4)+(CP10-CP11)</f>
        <v>450</v>
      </c>
      <c r="CQ20" s="142">
        <f ca="1">IF('With extra repayments workings'!CQ19=0,'In depth results'!$D$4,'In depth results'!$D$4)+(CQ10-CQ11)</f>
        <v>450</v>
      </c>
      <c r="CR20" s="142">
        <f ca="1">IF('With extra repayments workings'!CR19=0,'In depth results'!$D$4,'In depth results'!$D$4)+(CR10-CR11)</f>
        <v>450</v>
      </c>
      <c r="CS20" s="142">
        <f ca="1">IF('With extra repayments workings'!CS19=0,'In depth results'!$D$4,'In depth results'!$D$4)+(CS10-CS11)</f>
        <v>450</v>
      </c>
      <c r="CT20" s="142">
        <f ca="1">IF('With extra repayments workings'!CT19=0,'In depth results'!$D$4,'In depth results'!$D$4)+(CT10-CT11)</f>
        <v>450</v>
      </c>
      <c r="CU20" s="142">
        <f ca="1">IF('With extra repayments workings'!CU19=0,'In depth results'!$D$4,'In depth results'!$D$4)+(CU10-CU11)</f>
        <v>450</v>
      </c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</row>
    <row r="21" spans="1:123" x14ac:dyDescent="0.35">
      <c r="A21" s="25"/>
      <c r="B21" s="141" t="s">
        <v>25</v>
      </c>
      <c r="C21" s="142">
        <f ca="1">IF(C19&lt;C20,C19,C20)</f>
        <v>200</v>
      </c>
      <c r="D21" s="142">
        <f t="shared" ref="D21:BO21" ca="1" si="109">IF(D19&lt;D20,D19,D20)</f>
        <v>200</v>
      </c>
      <c r="E21" s="142">
        <f t="shared" ca="1" si="109"/>
        <v>200</v>
      </c>
      <c r="F21" s="142">
        <f t="shared" ca="1" si="109"/>
        <v>200</v>
      </c>
      <c r="G21" s="142">
        <f t="shared" ca="1" si="109"/>
        <v>200</v>
      </c>
      <c r="H21" s="142">
        <f t="shared" ca="1" si="109"/>
        <v>200</v>
      </c>
      <c r="I21" s="142">
        <f t="shared" ca="1" si="109"/>
        <v>200</v>
      </c>
      <c r="J21" s="142">
        <f t="shared" ca="1" si="109"/>
        <v>200</v>
      </c>
      <c r="K21" s="142">
        <f t="shared" ca="1" si="109"/>
        <v>200</v>
      </c>
      <c r="L21" s="142">
        <f t="shared" ca="1" si="109"/>
        <v>200</v>
      </c>
      <c r="M21" s="142">
        <f t="shared" ca="1" si="109"/>
        <v>200</v>
      </c>
      <c r="N21" s="142">
        <f t="shared" ca="1" si="109"/>
        <v>200</v>
      </c>
      <c r="O21" s="142">
        <f t="shared" ca="1" si="109"/>
        <v>200</v>
      </c>
      <c r="P21" s="142">
        <f t="shared" ca="1" si="109"/>
        <v>300.39699169047339</v>
      </c>
      <c r="Q21" s="142">
        <f t="shared" ca="1" si="109"/>
        <v>350</v>
      </c>
      <c r="R21" s="142">
        <f t="shared" ca="1" si="109"/>
        <v>350</v>
      </c>
      <c r="S21" s="142">
        <f t="shared" ca="1" si="109"/>
        <v>350</v>
      </c>
      <c r="T21" s="142">
        <f t="shared" ca="1" si="109"/>
        <v>350</v>
      </c>
      <c r="U21" s="142">
        <f t="shared" ca="1" si="109"/>
        <v>350</v>
      </c>
      <c r="V21" s="142">
        <f t="shared" ca="1" si="109"/>
        <v>350</v>
      </c>
      <c r="W21" s="142">
        <f t="shared" ca="1" si="109"/>
        <v>350</v>
      </c>
      <c r="X21" s="142">
        <f t="shared" ca="1" si="109"/>
        <v>350</v>
      </c>
      <c r="Y21" s="142">
        <f t="shared" ca="1" si="109"/>
        <v>350</v>
      </c>
      <c r="Z21" s="142">
        <f t="shared" ca="1" si="109"/>
        <v>350</v>
      </c>
      <c r="AA21" s="142">
        <f t="shared" ca="1" si="109"/>
        <v>198.90293758817765</v>
      </c>
      <c r="AB21" s="142">
        <f t="shared" ca="1" si="109"/>
        <v>0</v>
      </c>
      <c r="AC21" s="142">
        <f t="shared" ca="1" si="109"/>
        <v>0</v>
      </c>
      <c r="AD21" s="142">
        <f t="shared" ca="1" si="109"/>
        <v>0</v>
      </c>
      <c r="AE21" s="142">
        <f t="shared" ca="1" si="109"/>
        <v>0</v>
      </c>
      <c r="AF21" s="142">
        <f t="shared" ca="1" si="109"/>
        <v>0</v>
      </c>
      <c r="AG21" s="142">
        <f t="shared" ca="1" si="109"/>
        <v>0</v>
      </c>
      <c r="AH21" s="142">
        <f t="shared" ca="1" si="109"/>
        <v>0</v>
      </c>
      <c r="AI21" s="142">
        <f t="shared" ca="1" si="109"/>
        <v>0</v>
      </c>
      <c r="AJ21" s="142">
        <f t="shared" ca="1" si="109"/>
        <v>0</v>
      </c>
      <c r="AK21" s="142">
        <f t="shared" ca="1" si="109"/>
        <v>0</v>
      </c>
      <c r="AL21" s="142">
        <f t="shared" ca="1" si="109"/>
        <v>0</v>
      </c>
      <c r="AM21" s="142">
        <f t="shared" ca="1" si="109"/>
        <v>0</v>
      </c>
      <c r="AN21" s="142">
        <f t="shared" ca="1" si="109"/>
        <v>0</v>
      </c>
      <c r="AO21" s="142">
        <f t="shared" ca="1" si="109"/>
        <v>0</v>
      </c>
      <c r="AP21" s="142">
        <f t="shared" ca="1" si="109"/>
        <v>0</v>
      </c>
      <c r="AQ21" s="142">
        <f t="shared" ca="1" si="109"/>
        <v>0</v>
      </c>
      <c r="AR21" s="142">
        <f t="shared" ca="1" si="109"/>
        <v>0</v>
      </c>
      <c r="AS21" s="142">
        <f t="shared" ca="1" si="109"/>
        <v>0</v>
      </c>
      <c r="AT21" s="142">
        <f t="shared" ca="1" si="109"/>
        <v>0</v>
      </c>
      <c r="AU21" s="142">
        <f t="shared" ca="1" si="109"/>
        <v>0</v>
      </c>
      <c r="AV21" s="142">
        <f t="shared" ca="1" si="109"/>
        <v>0</v>
      </c>
      <c r="AW21" s="142">
        <f t="shared" ca="1" si="109"/>
        <v>0</v>
      </c>
      <c r="AX21" s="142">
        <f t="shared" ca="1" si="109"/>
        <v>0</v>
      </c>
      <c r="AY21" s="142">
        <f t="shared" ca="1" si="109"/>
        <v>0</v>
      </c>
      <c r="AZ21" s="142">
        <f t="shared" ca="1" si="109"/>
        <v>0</v>
      </c>
      <c r="BA21" s="142">
        <f t="shared" ca="1" si="109"/>
        <v>0</v>
      </c>
      <c r="BB21" s="142">
        <f t="shared" ca="1" si="109"/>
        <v>0</v>
      </c>
      <c r="BC21" s="142">
        <f t="shared" ca="1" si="109"/>
        <v>0</v>
      </c>
      <c r="BD21" s="142">
        <f t="shared" ca="1" si="109"/>
        <v>0</v>
      </c>
      <c r="BE21" s="142">
        <f t="shared" ca="1" si="109"/>
        <v>0</v>
      </c>
      <c r="BF21" s="142">
        <f t="shared" ca="1" si="109"/>
        <v>0</v>
      </c>
      <c r="BG21" s="142">
        <f t="shared" ca="1" si="109"/>
        <v>0</v>
      </c>
      <c r="BH21" s="142">
        <f t="shared" ca="1" si="109"/>
        <v>0</v>
      </c>
      <c r="BI21" s="142">
        <f t="shared" ca="1" si="109"/>
        <v>0</v>
      </c>
      <c r="BJ21" s="142">
        <f t="shared" ca="1" si="109"/>
        <v>0</v>
      </c>
      <c r="BK21" s="142">
        <f t="shared" ca="1" si="109"/>
        <v>0</v>
      </c>
      <c r="BL21" s="142">
        <f t="shared" ca="1" si="109"/>
        <v>0</v>
      </c>
      <c r="BM21" s="142">
        <f t="shared" ca="1" si="109"/>
        <v>0</v>
      </c>
      <c r="BN21" s="142">
        <f t="shared" ca="1" si="109"/>
        <v>0</v>
      </c>
      <c r="BO21" s="142">
        <f t="shared" ca="1" si="109"/>
        <v>0</v>
      </c>
      <c r="BP21" s="142">
        <f t="shared" ref="BP21:CT21" ca="1" si="110">IF(BP19&lt;BP20,BP19,BP20)</f>
        <v>0</v>
      </c>
      <c r="BQ21" s="142">
        <f t="shared" ca="1" si="110"/>
        <v>0</v>
      </c>
      <c r="BR21" s="142">
        <f t="shared" ca="1" si="110"/>
        <v>0</v>
      </c>
      <c r="BS21" s="142">
        <f t="shared" ca="1" si="110"/>
        <v>0</v>
      </c>
      <c r="BT21" s="142">
        <f t="shared" ca="1" si="110"/>
        <v>0</v>
      </c>
      <c r="BU21" s="142">
        <f t="shared" ca="1" si="110"/>
        <v>0</v>
      </c>
      <c r="BV21" s="142">
        <f t="shared" ca="1" si="110"/>
        <v>0</v>
      </c>
      <c r="BW21" s="142">
        <f t="shared" ca="1" si="110"/>
        <v>0</v>
      </c>
      <c r="BX21" s="142">
        <f t="shared" ca="1" si="110"/>
        <v>0</v>
      </c>
      <c r="BY21" s="142">
        <f t="shared" ca="1" si="110"/>
        <v>0</v>
      </c>
      <c r="BZ21" s="142">
        <f t="shared" ca="1" si="110"/>
        <v>0</v>
      </c>
      <c r="CA21" s="142">
        <f t="shared" ca="1" si="110"/>
        <v>0</v>
      </c>
      <c r="CB21" s="142">
        <f t="shared" ca="1" si="110"/>
        <v>0</v>
      </c>
      <c r="CC21" s="142">
        <f t="shared" ca="1" si="110"/>
        <v>0</v>
      </c>
      <c r="CD21" s="142">
        <f t="shared" ca="1" si="110"/>
        <v>0</v>
      </c>
      <c r="CE21" s="142">
        <f t="shared" ca="1" si="110"/>
        <v>0</v>
      </c>
      <c r="CF21" s="142">
        <f t="shared" ca="1" si="110"/>
        <v>0</v>
      </c>
      <c r="CG21" s="142">
        <f t="shared" ca="1" si="110"/>
        <v>0</v>
      </c>
      <c r="CH21" s="142">
        <f t="shared" ca="1" si="110"/>
        <v>0</v>
      </c>
      <c r="CI21" s="142">
        <f t="shared" ca="1" si="110"/>
        <v>0</v>
      </c>
      <c r="CJ21" s="142">
        <f t="shared" ca="1" si="110"/>
        <v>0</v>
      </c>
      <c r="CK21" s="142">
        <f t="shared" ca="1" si="110"/>
        <v>0</v>
      </c>
      <c r="CL21" s="142">
        <f t="shared" ca="1" si="110"/>
        <v>0</v>
      </c>
      <c r="CM21" s="142">
        <f t="shared" ca="1" si="110"/>
        <v>0</v>
      </c>
      <c r="CN21" s="142">
        <f t="shared" ca="1" si="110"/>
        <v>0</v>
      </c>
      <c r="CO21" s="142">
        <f t="shared" ca="1" si="110"/>
        <v>0</v>
      </c>
      <c r="CP21" s="142">
        <f t="shared" ca="1" si="110"/>
        <v>0</v>
      </c>
      <c r="CQ21" s="142">
        <f t="shared" ca="1" si="110"/>
        <v>0</v>
      </c>
      <c r="CR21" s="142">
        <f t="shared" ca="1" si="110"/>
        <v>0</v>
      </c>
      <c r="CS21" s="142">
        <f t="shared" ca="1" si="110"/>
        <v>0</v>
      </c>
      <c r="CT21" s="142">
        <f t="shared" ca="1" si="110"/>
        <v>0</v>
      </c>
      <c r="CU21" s="142">
        <f t="shared" ref="CU21" ca="1" si="111">IF(CU19&lt;CU20,CU19,CU20)</f>
        <v>0</v>
      </c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</row>
    <row r="22" spans="1:123" x14ac:dyDescent="0.35">
      <c r="A22" s="25"/>
      <c r="B22" s="141" t="s">
        <v>26</v>
      </c>
      <c r="C22" s="142">
        <f ca="1">C19-C21+C18</f>
        <v>5840</v>
      </c>
      <c r="D22" s="142">
        <f t="shared" ref="D22" ca="1" si="112">D19-D21</f>
        <v>5678.9333333333334</v>
      </c>
      <c r="E22" s="142">
        <f t="shared" ref="E22" ca="1" si="113">E19-E21</f>
        <v>5516.7928888888891</v>
      </c>
      <c r="F22" s="142">
        <f t="shared" ref="F22" ca="1" si="114">F19-F21</f>
        <v>5353.5715081481485</v>
      </c>
      <c r="G22" s="142">
        <f t="shared" ref="G22" ca="1" si="115">G19-G21</f>
        <v>5189.2619848691365</v>
      </c>
      <c r="H22" s="142">
        <f t="shared" ref="H22" ca="1" si="116">H19-H21</f>
        <v>5023.8570647682645</v>
      </c>
      <c r="I22" s="142">
        <f t="shared" ref="I22" ca="1" si="117">I19-I21</f>
        <v>4857.3494452000532</v>
      </c>
      <c r="J22" s="142">
        <f t="shared" ref="J22" ca="1" si="118">J19-J21</f>
        <v>4689.7317748347205</v>
      </c>
      <c r="K22" s="142">
        <f t="shared" ref="K22" ca="1" si="119">K19-K21</f>
        <v>4520.9966533336183</v>
      </c>
      <c r="L22" s="142">
        <f t="shared" ref="L22" ca="1" si="120">L19-L21</f>
        <v>4351.1366310225094</v>
      </c>
      <c r="M22" s="142">
        <f t="shared" ref="M22" ca="1" si="121">M19-M21</f>
        <v>4180.1442085626595</v>
      </c>
      <c r="N22" s="142">
        <f t="shared" ref="N22" ca="1" si="122">N19-N21</f>
        <v>4008.0118366197439</v>
      </c>
      <c r="O22" s="142">
        <f t="shared" ref="O22" ca="1" si="123">O19-O21</f>
        <v>3834.7319155305422</v>
      </c>
      <c r="P22" s="142">
        <f t="shared" ref="P22" ca="1" si="124">P19-P21</f>
        <v>3559.8998032769391</v>
      </c>
      <c r="Q22" s="142">
        <f t="shared" ref="Q22" ca="1" si="125">Q19-Q21</f>
        <v>3233.6324686321186</v>
      </c>
      <c r="R22" s="142">
        <f t="shared" ref="R22" ca="1" si="126">R19-R21</f>
        <v>2905.1900184229994</v>
      </c>
      <c r="S22" s="142">
        <f t="shared" ref="S22" ca="1" si="127">S19-S21</f>
        <v>2574.5579518791528</v>
      </c>
      <c r="T22" s="142">
        <f t="shared" ref="T22" ca="1" si="128">T19-T21</f>
        <v>2241.7216715583472</v>
      </c>
      <c r="U22" s="142">
        <f t="shared" ref="U22" ca="1" si="129">U19-U21</f>
        <v>1906.6664827020695</v>
      </c>
      <c r="V22" s="142">
        <f t="shared" ref="V22" ca="1" si="130">V19-V21</f>
        <v>1569.3775925867499</v>
      </c>
      <c r="W22" s="142">
        <f t="shared" ref="W22" ca="1" si="131">W19-W21</f>
        <v>1229.8401098706615</v>
      </c>
      <c r="X22" s="142">
        <f t="shared" ref="X22" ca="1" si="132">X19-X21</f>
        <v>888.03904393646599</v>
      </c>
      <c r="Y22" s="142">
        <f t="shared" ref="Y22" ca="1" si="133">Y19-Y21</f>
        <v>543.95930422937579</v>
      </c>
      <c r="Z22" s="142">
        <f t="shared" ref="Z22" ca="1" si="134">Z19-Z21</f>
        <v>197.58569959090494</v>
      </c>
      <c r="AA22" s="142">
        <f t="shared" ref="AA22" ca="1" si="135">AA19-AA21</f>
        <v>0</v>
      </c>
      <c r="AB22" s="142">
        <f t="shared" ref="AB22" ca="1" si="136">AB19-AB21</f>
        <v>0</v>
      </c>
      <c r="AC22" s="142">
        <f t="shared" ref="AC22" ca="1" si="137">AC19-AC21</f>
        <v>0</v>
      </c>
      <c r="AD22" s="142">
        <f t="shared" ref="AD22" ca="1" si="138">AD19-AD21</f>
        <v>0</v>
      </c>
      <c r="AE22" s="142">
        <f t="shared" ref="AE22" ca="1" si="139">AE19-AE21</f>
        <v>0</v>
      </c>
      <c r="AF22" s="142">
        <f t="shared" ref="AF22" ca="1" si="140">AF19-AF21</f>
        <v>0</v>
      </c>
      <c r="AG22" s="142">
        <f t="shared" ref="AG22" ca="1" si="141">AG19-AG21</f>
        <v>0</v>
      </c>
      <c r="AH22" s="142">
        <f t="shared" ref="AH22" ca="1" si="142">AH19-AH21</f>
        <v>0</v>
      </c>
      <c r="AI22" s="142">
        <f t="shared" ref="AI22" ca="1" si="143">AI19-AI21</f>
        <v>0</v>
      </c>
      <c r="AJ22" s="142">
        <f t="shared" ref="AJ22" ca="1" si="144">AJ19-AJ21</f>
        <v>0</v>
      </c>
      <c r="AK22" s="142">
        <f t="shared" ref="AK22" ca="1" si="145">AK19-AK21</f>
        <v>0</v>
      </c>
      <c r="AL22" s="142">
        <f t="shared" ref="AL22" ca="1" si="146">AL19-AL21</f>
        <v>0</v>
      </c>
      <c r="AM22" s="142">
        <f t="shared" ref="AM22" ca="1" si="147">AM19-AM21</f>
        <v>0</v>
      </c>
      <c r="AN22" s="142">
        <f t="shared" ref="AN22" ca="1" si="148">AN19-AN21</f>
        <v>0</v>
      </c>
      <c r="AO22" s="142">
        <f t="shared" ref="AO22" ca="1" si="149">AO19-AO21</f>
        <v>0</v>
      </c>
      <c r="AP22" s="142">
        <f t="shared" ref="AP22" ca="1" si="150">AP19-AP21</f>
        <v>0</v>
      </c>
      <c r="AQ22" s="142">
        <f t="shared" ref="AQ22" ca="1" si="151">AQ19-AQ21</f>
        <v>0</v>
      </c>
      <c r="AR22" s="142">
        <f t="shared" ref="AR22" ca="1" si="152">AR19-AR21</f>
        <v>0</v>
      </c>
      <c r="AS22" s="142">
        <f t="shared" ref="AS22" ca="1" si="153">AS19-AS21</f>
        <v>0</v>
      </c>
      <c r="AT22" s="142">
        <f t="shared" ref="AT22" ca="1" si="154">AT19-AT21</f>
        <v>0</v>
      </c>
      <c r="AU22" s="142">
        <f t="shared" ref="AU22" ca="1" si="155">AU19-AU21</f>
        <v>0</v>
      </c>
      <c r="AV22" s="142">
        <f t="shared" ref="AV22" ca="1" si="156">AV19-AV21</f>
        <v>0</v>
      </c>
      <c r="AW22" s="142">
        <f t="shared" ref="AW22" ca="1" si="157">AW19-AW21</f>
        <v>0</v>
      </c>
      <c r="AX22" s="142">
        <f t="shared" ref="AX22" ca="1" si="158">AX19-AX21</f>
        <v>0</v>
      </c>
      <c r="AY22" s="142">
        <f t="shared" ref="AY22" ca="1" si="159">AY19-AY21</f>
        <v>0</v>
      </c>
      <c r="AZ22" s="142">
        <f t="shared" ref="AZ22" ca="1" si="160">AZ19-AZ21</f>
        <v>0</v>
      </c>
      <c r="BA22" s="142">
        <f t="shared" ref="BA22" ca="1" si="161">BA19-BA21</f>
        <v>0</v>
      </c>
      <c r="BB22" s="142">
        <f t="shared" ref="BB22" ca="1" si="162">BB19-BB21</f>
        <v>0</v>
      </c>
      <c r="BC22" s="142">
        <f t="shared" ref="BC22" ca="1" si="163">BC19-BC21</f>
        <v>0</v>
      </c>
      <c r="BD22" s="142">
        <f t="shared" ref="BD22" ca="1" si="164">BD19-BD21</f>
        <v>0</v>
      </c>
      <c r="BE22" s="142">
        <f t="shared" ref="BE22" ca="1" si="165">BE19-BE21</f>
        <v>0</v>
      </c>
      <c r="BF22" s="142">
        <f t="shared" ref="BF22" ca="1" si="166">BF19-BF21</f>
        <v>0</v>
      </c>
      <c r="BG22" s="142">
        <f t="shared" ref="BG22" ca="1" si="167">BG19-BG21</f>
        <v>0</v>
      </c>
      <c r="BH22" s="142">
        <f t="shared" ref="BH22" ca="1" si="168">BH19-BH21</f>
        <v>0</v>
      </c>
      <c r="BI22" s="142">
        <f t="shared" ref="BI22" ca="1" si="169">BI19-BI21</f>
        <v>0</v>
      </c>
      <c r="BJ22" s="142">
        <f t="shared" ref="BJ22" ca="1" si="170">BJ19-BJ21</f>
        <v>0</v>
      </c>
      <c r="BK22" s="142">
        <f t="shared" ref="BK22" ca="1" si="171">BK19-BK21</f>
        <v>0</v>
      </c>
      <c r="BL22" s="142">
        <f t="shared" ref="BL22" ca="1" si="172">BL19-BL21</f>
        <v>0</v>
      </c>
      <c r="BM22" s="142">
        <f t="shared" ref="BM22" ca="1" si="173">BM19-BM21</f>
        <v>0</v>
      </c>
      <c r="BN22" s="142">
        <f t="shared" ref="BN22" ca="1" si="174">BN19-BN21</f>
        <v>0</v>
      </c>
      <c r="BO22" s="142">
        <f t="shared" ref="BO22" ca="1" si="175">BO19-BO21</f>
        <v>0</v>
      </c>
      <c r="BP22" s="142">
        <f t="shared" ref="BP22" ca="1" si="176">BP19-BP21</f>
        <v>0</v>
      </c>
      <c r="BQ22" s="142">
        <f t="shared" ref="BQ22" ca="1" si="177">BQ19-BQ21</f>
        <v>0</v>
      </c>
      <c r="BR22" s="142">
        <f t="shared" ref="BR22" ca="1" si="178">BR19-BR21</f>
        <v>0</v>
      </c>
      <c r="BS22" s="142">
        <f t="shared" ref="BS22" ca="1" si="179">BS19-BS21</f>
        <v>0</v>
      </c>
      <c r="BT22" s="142">
        <f t="shared" ref="BT22" ca="1" si="180">BT19-BT21</f>
        <v>0</v>
      </c>
      <c r="BU22" s="142">
        <f t="shared" ref="BU22" ca="1" si="181">BU19-BU21</f>
        <v>0</v>
      </c>
      <c r="BV22" s="142">
        <f t="shared" ref="BV22" ca="1" si="182">BV19-BV21</f>
        <v>0</v>
      </c>
      <c r="BW22" s="142">
        <f t="shared" ref="BW22" ca="1" si="183">BW19-BW21</f>
        <v>0</v>
      </c>
      <c r="BX22" s="142">
        <f t="shared" ref="BX22" ca="1" si="184">BX19-BX21</f>
        <v>0</v>
      </c>
      <c r="BY22" s="142">
        <f t="shared" ref="BY22" ca="1" si="185">BY19-BY21</f>
        <v>0</v>
      </c>
      <c r="BZ22" s="142">
        <f t="shared" ref="BZ22" ca="1" si="186">BZ19-BZ21</f>
        <v>0</v>
      </c>
      <c r="CA22" s="142">
        <f t="shared" ref="CA22" ca="1" si="187">CA19-CA21</f>
        <v>0</v>
      </c>
      <c r="CB22" s="142">
        <f t="shared" ref="CB22" ca="1" si="188">CB19-CB21</f>
        <v>0</v>
      </c>
      <c r="CC22" s="142">
        <f t="shared" ref="CC22" ca="1" si="189">CC19-CC21</f>
        <v>0</v>
      </c>
      <c r="CD22" s="142">
        <f t="shared" ref="CD22" ca="1" si="190">CD19-CD21</f>
        <v>0</v>
      </c>
      <c r="CE22" s="142">
        <f t="shared" ref="CE22" ca="1" si="191">CE19-CE21</f>
        <v>0</v>
      </c>
      <c r="CF22" s="142">
        <f t="shared" ref="CF22" ca="1" si="192">CF19-CF21</f>
        <v>0</v>
      </c>
      <c r="CG22" s="142">
        <f t="shared" ref="CG22" ca="1" si="193">CG19-CG21</f>
        <v>0</v>
      </c>
      <c r="CH22" s="142">
        <f t="shared" ref="CH22" ca="1" si="194">CH19-CH21</f>
        <v>0</v>
      </c>
      <c r="CI22" s="142">
        <f t="shared" ref="CI22" ca="1" si="195">CI19-CI21</f>
        <v>0</v>
      </c>
      <c r="CJ22" s="142">
        <f t="shared" ref="CJ22" ca="1" si="196">CJ19-CJ21</f>
        <v>0</v>
      </c>
      <c r="CK22" s="142">
        <f t="shared" ref="CK22" ca="1" si="197">CK19-CK21</f>
        <v>0</v>
      </c>
      <c r="CL22" s="142">
        <f t="shared" ref="CL22" ca="1" si="198">CL19-CL21</f>
        <v>0</v>
      </c>
      <c r="CM22" s="142">
        <f t="shared" ref="CM22" ca="1" si="199">CM19-CM21</f>
        <v>0</v>
      </c>
      <c r="CN22" s="142">
        <f t="shared" ref="CN22" ca="1" si="200">CN19-CN21</f>
        <v>0</v>
      </c>
      <c r="CO22" s="142">
        <f t="shared" ref="CO22" ca="1" si="201">CO19-CO21</f>
        <v>0</v>
      </c>
      <c r="CP22" s="142">
        <f t="shared" ref="CP22" ca="1" si="202">CP19-CP21</f>
        <v>0</v>
      </c>
      <c r="CQ22" s="142">
        <f t="shared" ref="CQ22" ca="1" si="203">CQ19-CQ21</f>
        <v>0</v>
      </c>
      <c r="CR22" s="142">
        <f t="shared" ref="CR22" ca="1" si="204">CR19-CR21</f>
        <v>0</v>
      </c>
      <c r="CS22" s="142">
        <f t="shared" ref="CS22" ca="1" si="205">CS19-CS21</f>
        <v>0</v>
      </c>
      <c r="CT22" s="142">
        <f t="shared" ref="CT22:CU22" ca="1" si="206">CT19-CT21</f>
        <v>0</v>
      </c>
      <c r="CU22" s="142">
        <f t="shared" ca="1" si="206"/>
        <v>0</v>
      </c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</row>
    <row r="23" spans="1:123" x14ac:dyDescent="0.35">
      <c r="A23" s="25"/>
      <c r="B23" s="141"/>
      <c r="C23" s="140" t="str">
        <f ca="1">IF(C22=0,"PAID OFF","")</f>
        <v/>
      </c>
      <c r="D23" s="140" t="str">
        <f t="shared" ref="D23:BO23" ca="1" si="207">IF(D22=0,"PAID OFF","")</f>
        <v/>
      </c>
      <c r="E23" s="140" t="str">
        <f t="shared" ca="1" si="207"/>
        <v/>
      </c>
      <c r="F23" s="140" t="str">
        <f t="shared" ca="1" si="207"/>
        <v/>
      </c>
      <c r="G23" s="140" t="str">
        <f t="shared" ca="1" si="207"/>
        <v/>
      </c>
      <c r="H23" s="140" t="str">
        <f t="shared" ca="1" si="207"/>
        <v/>
      </c>
      <c r="I23" s="140" t="str">
        <f t="shared" ca="1" si="207"/>
        <v/>
      </c>
      <c r="J23" s="140" t="str">
        <f t="shared" ca="1" si="207"/>
        <v/>
      </c>
      <c r="K23" s="140" t="str">
        <f t="shared" ca="1" si="207"/>
        <v/>
      </c>
      <c r="L23" s="140" t="str">
        <f t="shared" ca="1" si="207"/>
        <v/>
      </c>
      <c r="M23" s="140" t="str">
        <f t="shared" ca="1" si="207"/>
        <v/>
      </c>
      <c r="N23" s="140" t="str">
        <f t="shared" ca="1" si="207"/>
        <v/>
      </c>
      <c r="O23" s="140" t="str">
        <f t="shared" ca="1" si="207"/>
        <v/>
      </c>
      <c r="P23" s="140" t="str">
        <f t="shared" ca="1" si="207"/>
        <v/>
      </c>
      <c r="Q23" s="140" t="str">
        <f t="shared" ca="1" si="207"/>
        <v/>
      </c>
      <c r="R23" s="140" t="str">
        <f t="shared" ca="1" si="207"/>
        <v/>
      </c>
      <c r="S23" s="140" t="str">
        <f t="shared" ca="1" si="207"/>
        <v/>
      </c>
      <c r="T23" s="140" t="str">
        <f t="shared" ca="1" si="207"/>
        <v/>
      </c>
      <c r="U23" s="140" t="str">
        <f t="shared" ca="1" si="207"/>
        <v/>
      </c>
      <c r="V23" s="140" t="str">
        <f t="shared" ca="1" si="207"/>
        <v/>
      </c>
      <c r="W23" s="140" t="str">
        <f t="shared" ca="1" si="207"/>
        <v/>
      </c>
      <c r="X23" s="140" t="str">
        <f t="shared" ca="1" si="207"/>
        <v/>
      </c>
      <c r="Y23" s="140" t="str">
        <f t="shared" ca="1" si="207"/>
        <v/>
      </c>
      <c r="Z23" s="140" t="str">
        <f t="shared" ca="1" si="207"/>
        <v/>
      </c>
      <c r="AA23" s="140" t="str">
        <f t="shared" ca="1" si="207"/>
        <v>PAID OFF</v>
      </c>
      <c r="AB23" s="140" t="str">
        <f t="shared" ca="1" si="207"/>
        <v>PAID OFF</v>
      </c>
      <c r="AC23" s="140" t="str">
        <f t="shared" ca="1" si="207"/>
        <v>PAID OFF</v>
      </c>
      <c r="AD23" s="140" t="str">
        <f t="shared" ca="1" si="207"/>
        <v>PAID OFF</v>
      </c>
      <c r="AE23" s="140" t="str">
        <f t="shared" ca="1" si="207"/>
        <v>PAID OFF</v>
      </c>
      <c r="AF23" s="140" t="str">
        <f t="shared" ca="1" si="207"/>
        <v>PAID OFF</v>
      </c>
      <c r="AG23" s="140" t="str">
        <f t="shared" ca="1" si="207"/>
        <v>PAID OFF</v>
      </c>
      <c r="AH23" s="140" t="str">
        <f t="shared" ca="1" si="207"/>
        <v>PAID OFF</v>
      </c>
      <c r="AI23" s="140" t="str">
        <f t="shared" ca="1" si="207"/>
        <v>PAID OFF</v>
      </c>
      <c r="AJ23" s="140" t="str">
        <f t="shared" ca="1" si="207"/>
        <v>PAID OFF</v>
      </c>
      <c r="AK23" s="140" t="str">
        <f t="shared" ca="1" si="207"/>
        <v>PAID OFF</v>
      </c>
      <c r="AL23" s="140" t="str">
        <f t="shared" ca="1" si="207"/>
        <v>PAID OFF</v>
      </c>
      <c r="AM23" s="140" t="str">
        <f t="shared" ca="1" si="207"/>
        <v>PAID OFF</v>
      </c>
      <c r="AN23" s="140" t="str">
        <f t="shared" ca="1" si="207"/>
        <v>PAID OFF</v>
      </c>
      <c r="AO23" s="140" t="str">
        <f t="shared" ca="1" si="207"/>
        <v>PAID OFF</v>
      </c>
      <c r="AP23" s="140" t="str">
        <f t="shared" ca="1" si="207"/>
        <v>PAID OFF</v>
      </c>
      <c r="AQ23" s="140" t="str">
        <f t="shared" ca="1" si="207"/>
        <v>PAID OFF</v>
      </c>
      <c r="AR23" s="140" t="str">
        <f t="shared" ca="1" si="207"/>
        <v>PAID OFF</v>
      </c>
      <c r="AS23" s="140" t="str">
        <f t="shared" ca="1" si="207"/>
        <v>PAID OFF</v>
      </c>
      <c r="AT23" s="140" t="str">
        <f t="shared" ca="1" si="207"/>
        <v>PAID OFF</v>
      </c>
      <c r="AU23" s="140" t="str">
        <f t="shared" ca="1" si="207"/>
        <v>PAID OFF</v>
      </c>
      <c r="AV23" s="140" t="str">
        <f t="shared" ca="1" si="207"/>
        <v>PAID OFF</v>
      </c>
      <c r="AW23" s="140" t="str">
        <f t="shared" ca="1" si="207"/>
        <v>PAID OFF</v>
      </c>
      <c r="AX23" s="140" t="str">
        <f t="shared" ca="1" si="207"/>
        <v>PAID OFF</v>
      </c>
      <c r="AY23" s="140" t="str">
        <f t="shared" ca="1" si="207"/>
        <v>PAID OFF</v>
      </c>
      <c r="AZ23" s="140" t="str">
        <f t="shared" ca="1" si="207"/>
        <v>PAID OFF</v>
      </c>
      <c r="BA23" s="140" t="str">
        <f t="shared" ca="1" si="207"/>
        <v>PAID OFF</v>
      </c>
      <c r="BB23" s="140" t="str">
        <f t="shared" ca="1" si="207"/>
        <v>PAID OFF</v>
      </c>
      <c r="BC23" s="140" t="str">
        <f t="shared" ca="1" si="207"/>
        <v>PAID OFF</v>
      </c>
      <c r="BD23" s="140" t="str">
        <f t="shared" ca="1" si="207"/>
        <v>PAID OFF</v>
      </c>
      <c r="BE23" s="140" t="str">
        <f t="shared" ca="1" si="207"/>
        <v>PAID OFF</v>
      </c>
      <c r="BF23" s="140" t="str">
        <f t="shared" ca="1" si="207"/>
        <v>PAID OFF</v>
      </c>
      <c r="BG23" s="140" t="str">
        <f t="shared" ca="1" si="207"/>
        <v>PAID OFF</v>
      </c>
      <c r="BH23" s="140" t="str">
        <f t="shared" ca="1" si="207"/>
        <v>PAID OFF</v>
      </c>
      <c r="BI23" s="140" t="str">
        <f t="shared" ca="1" si="207"/>
        <v>PAID OFF</v>
      </c>
      <c r="BJ23" s="140" t="str">
        <f t="shared" ca="1" si="207"/>
        <v>PAID OFF</v>
      </c>
      <c r="BK23" s="140" t="str">
        <f t="shared" ca="1" si="207"/>
        <v>PAID OFF</v>
      </c>
      <c r="BL23" s="140" t="str">
        <f t="shared" ca="1" si="207"/>
        <v>PAID OFF</v>
      </c>
      <c r="BM23" s="140" t="str">
        <f t="shared" ca="1" si="207"/>
        <v>PAID OFF</v>
      </c>
      <c r="BN23" s="140" t="str">
        <f t="shared" ca="1" si="207"/>
        <v>PAID OFF</v>
      </c>
      <c r="BO23" s="140" t="str">
        <f t="shared" ca="1" si="207"/>
        <v>PAID OFF</v>
      </c>
      <c r="BP23" s="140" t="str">
        <f t="shared" ref="BP23:CT23" ca="1" si="208">IF(BP22=0,"PAID OFF","")</f>
        <v>PAID OFF</v>
      </c>
      <c r="BQ23" s="140" t="str">
        <f t="shared" ca="1" si="208"/>
        <v>PAID OFF</v>
      </c>
      <c r="BR23" s="140" t="str">
        <f t="shared" ca="1" si="208"/>
        <v>PAID OFF</v>
      </c>
      <c r="BS23" s="140" t="str">
        <f t="shared" ca="1" si="208"/>
        <v>PAID OFF</v>
      </c>
      <c r="BT23" s="140" t="str">
        <f t="shared" ca="1" si="208"/>
        <v>PAID OFF</v>
      </c>
      <c r="BU23" s="140" t="str">
        <f t="shared" ca="1" si="208"/>
        <v>PAID OFF</v>
      </c>
      <c r="BV23" s="140" t="str">
        <f t="shared" ca="1" si="208"/>
        <v>PAID OFF</v>
      </c>
      <c r="BW23" s="140" t="str">
        <f t="shared" ca="1" si="208"/>
        <v>PAID OFF</v>
      </c>
      <c r="BX23" s="140" t="str">
        <f t="shared" ca="1" si="208"/>
        <v>PAID OFF</v>
      </c>
      <c r="BY23" s="140" t="str">
        <f t="shared" ca="1" si="208"/>
        <v>PAID OFF</v>
      </c>
      <c r="BZ23" s="140" t="str">
        <f t="shared" ca="1" si="208"/>
        <v>PAID OFF</v>
      </c>
      <c r="CA23" s="140" t="str">
        <f t="shared" ca="1" si="208"/>
        <v>PAID OFF</v>
      </c>
      <c r="CB23" s="140" t="str">
        <f t="shared" ca="1" si="208"/>
        <v>PAID OFF</v>
      </c>
      <c r="CC23" s="140" t="str">
        <f t="shared" ca="1" si="208"/>
        <v>PAID OFF</v>
      </c>
      <c r="CD23" s="140" t="str">
        <f t="shared" ca="1" si="208"/>
        <v>PAID OFF</v>
      </c>
      <c r="CE23" s="140" t="str">
        <f t="shared" ca="1" si="208"/>
        <v>PAID OFF</v>
      </c>
      <c r="CF23" s="140" t="str">
        <f t="shared" ca="1" si="208"/>
        <v>PAID OFF</v>
      </c>
      <c r="CG23" s="140" t="str">
        <f t="shared" ca="1" si="208"/>
        <v>PAID OFF</v>
      </c>
      <c r="CH23" s="140" t="str">
        <f t="shared" ca="1" si="208"/>
        <v>PAID OFF</v>
      </c>
      <c r="CI23" s="140" t="str">
        <f t="shared" ca="1" si="208"/>
        <v>PAID OFF</v>
      </c>
      <c r="CJ23" s="140" t="str">
        <f t="shared" ca="1" si="208"/>
        <v>PAID OFF</v>
      </c>
      <c r="CK23" s="140" t="str">
        <f t="shared" ca="1" si="208"/>
        <v>PAID OFF</v>
      </c>
      <c r="CL23" s="140" t="str">
        <f t="shared" ca="1" si="208"/>
        <v>PAID OFF</v>
      </c>
      <c r="CM23" s="140" t="str">
        <f t="shared" ca="1" si="208"/>
        <v>PAID OFF</v>
      </c>
      <c r="CN23" s="140" t="str">
        <f t="shared" ca="1" si="208"/>
        <v>PAID OFF</v>
      </c>
      <c r="CO23" s="140" t="str">
        <f t="shared" ca="1" si="208"/>
        <v>PAID OFF</v>
      </c>
      <c r="CP23" s="140" t="str">
        <f t="shared" ca="1" si="208"/>
        <v>PAID OFF</v>
      </c>
      <c r="CQ23" s="140" t="str">
        <f t="shared" ca="1" si="208"/>
        <v>PAID OFF</v>
      </c>
      <c r="CR23" s="140" t="str">
        <f t="shared" ca="1" si="208"/>
        <v>PAID OFF</v>
      </c>
      <c r="CS23" s="140" t="str">
        <f t="shared" ca="1" si="208"/>
        <v>PAID OFF</v>
      </c>
      <c r="CT23" s="140" t="str">
        <f t="shared" ca="1" si="208"/>
        <v>PAID OFF</v>
      </c>
      <c r="CU23" s="140" t="str">
        <f t="shared" ref="CU23" ca="1" si="209">IF(CU22=0,"PAID OFF","")</f>
        <v>PAID OFF</v>
      </c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</row>
    <row r="24" spans="1:123" x14ac:dyDescent="0.35">
      <c r="A24" s="25"/>
      <c r="B24" s="141" t="s">
        <v>34</v>
      </c>
      <c r="C24" s="141">
        <f ca="1">IF(C23="PAID OFF",1,1)</f>
        <v>1</v>
      </c>
      <c r="D24" s="141">
        <f ca="1">IF(D23="PAID OFF","",C24+1)</f>
        <v>2</v>
      </c>
      <c r="E24" s="141">
        <f ca="1">IF(E23="PAID OFF","",D24+1)</f>
        <v>3</v>
      </c>
      <c r="F24" s="141">
        <f t="shared" ref="F24" ca="1" si="210">IF(F23="PAID OFF","",E24+1)</f>
        <v>4</v>
      </c>
      <c r="G24" s="141">
        <f t="shared" ref="G24" ca="1" si="211">IF(G23="PAID OFF","",F24+1)</f>
        <v>5</v>
      </c>
      <c r="H24" s="141">
        <f t="shared" ref="H24" ca="1" si="212">IF(H23="PAID OFF","",G24+1)</f>
        <v>6</v>
      </c>
      <c r="I24" s="141">
        <f t="shared" ref="I24" ca="1" si="213">IF(I23="PAID OFF","",H24+1)</f>
        <v>7</v>
      </c>
      <c r="J24" s="141">
        <f t="shared" ref="J24" ca="1" si="214">IF(J23="PAID OFF","",I24+1)</f>
        <v>8</v>
      </c>
      <c r="K24" s="141">
        <f t="shared" ref="K24" ca="1" si="215">IF(K23="PAID OFF","",J24+1)</f>
        <v>9</v>
      </c>
      <c r="L24" s="141">
        <f t="shared" ref="L24" ca="1" si="216">IF(L23="PAID OFF","",K24+1)</f>
        <v>10</v>
      </c>
      <c r="M24" s="141">
        <f t="shared" ref="M24" ca="1" si="217">IF(M23="PAID OFF","",L24+1)</f>
        <v>11</v>
      </c>
      <c r="N24" s="141">
        <f t="shared" ref="N24" ca="1" si="218">IF(N23="PAID OFF","",M24+1)</f>
        <v>12</v>
      </c>
      <c r="O24" s="141">
        <f t="shared" ref="O24" ca="1" si="219">IF(O23="PAID OFF","",N24+1)</f>
        <v>13</v>
      </c>
      <c r="P24" s="141">
        <f t="shared" ref="P24" ca="1" si="220">IF(P23="PAID OFF","",O24+1)</f>
        <v>14</v>
      </c>
      <c r="Q24" s="141">
        <f t="shared" ref="Q24" ca="1" si="221">IF(Q23="PAID OFF","",P24+1)</f>
        <v>15</v>
      </c>
      <c r="R24" s="141">
        <f t="shared" ref="R24" ca="1" si="222">IF(R23="PAID OFF","",Q24+1)</f>
        <v>16</v>
      </c>
      <c r="S24" s="141">
        <f t="shared" ref="S24" ca="1" si="223">IF(S23="PAID OFF","",R24+1)</f>
        <v>17</v>
      </c>
      <c r="T24" s="141">
        <f t="shared" ref="T24" ca="1" si="224">IF(T23="PAID OFF","",S24+1)</f>
        <v>18</v>
      </c>
      <c r="U24" s="141">
        <f t="shared" ref="U24" ca="1" si="225">IF(U23="PAID OFF","",T24+1)</f>
        <v>19</v>
      </c>
      <c r="V24" s="141">
        <f t="shared" ref="V24" ca="1" si="226">IF(V23="PAID OFF","",U24+1)</f>
        <v>20</v>
      </c>
      <c r="W24" s="141">
        <f t="shared" ref="W24" ca="1" si="227">IF(W23="PAID OFF","",V24+1)</f>
        <v>21</v>
      </c>
      <c r="X24" s="141">
        <f t="shared" ref="X24" ca="1" si="228">IF(X23="PAID OFF","",W24+1)</f>
        <v>22</v>
      </c>
      <c r="Y24" s="141">
        <f t="shared" ref="Y24" ca="1" si="229">IF(Y23="PAID OFF","",X24+1)</f>
        <v>23</v>
      </c>
      <c r="Z24" s="141">
        <f t="shared" ref="Z24" ca="1" si="230">IF(Z23="PAID OFF","",Y24+1)</f>
        <v>24</v>
      </c>
      <c r="AA24" s="141" t="str">
        <f t="shared" ref="AA24" ca="1" si="231">IF(AA23="PAID OFF","",Z24+1)</f>
        <v/>
      </c>
      <c r="AB24" s="141" t="str">
        <f t="shared" ref="AB24" ca="1" si="232">IF(AB23="PAID OFF","",AA24+1)</f>
        <v/>
      </c>
      <c r="AC24" s="141" t="str">
        <f t="shared" ref="AC24" ca="1" si="233">IF(AC23="PAID OFF","",AB24+1)</f>
        <v/>
      </c>
      <c r="AD24" s="141" t="str">
        <f t="shared" ref="AD24" ca="1" si="234">IF(AD23="PAID OFF","",AC24+1)</f>
        <v/>
      </c>
      <c r="AE24" s="141" t="str">
        <f t="shared" ref="AE24" ca="1" si="235">IF(AE23="PAID OFF","",AD24+1)</f>
        <v/>
      </c>
      <c r="AF24" s="141" t="str">
        <f t="shared" ref="AF24" ca="1" si="236">IF(AF23="PAID OFF","",AE24+1)</f>
        <v/>
      </c>
      <c r="AG24" s="141" t="str">
        <f t="shared" ref="AG24" ca="1" si="237">IF(AG23="PAID OFF","",AF24+1)</f>
        <v/>
      </c>
      <c r="AH24" s="141" t="str">
        <f t="shared" ref="AH24" ca="1" si="238">IF(AH23="PAID OFF","",AG24+1)</f>
        <v/>
      </c>
      <c r="AI24" s="141" t="str">
        <f t="shared" ref="AI24" ca="1" si="239">IF(AI23="PAID OFF","",AH24+1)</f>
        <v/>
      </c>
      <c r="AJ24" s="141" t="str">
        <f t="shared" ref="AJ24" ca="1" si="240">IF(AJ23="PAID OFF","",AI24+1)</f>
        <v/>
      </c>
      <c r="AK24" s="141" t="str">
        <f t="shared" ref="AK24" ca="1" si="241">IF(AK23="PAID OFF","",AJ24+1)</f>
        <v/>
      </c>
      <c r="AL24" s="141" t="str">
        <f t="shared" ref="AL24" ca="1" si="242">IF(AL23="PAID OFF","",AK24+1)</f>
        <v/>
      </c>
      <c r="AM24" s="141" t="str">
        <f t="shared" ref="AM24" ca="1" si="243">IF(AM23="PAID OFF","",AL24+1)</f>
        <v/>
      </c>
      <c r="AN24" s="141" t="str">
        <f t="shared" ref="AN24" ca="1" si="244">IF(AN23="PAID OFF","",AM24+1)</f>
        <v/>
      </c>
      <c r="AO24" s="141" t="str">
        <f t="shared" ref="AO24" ca="1" si="245">IF(AO23="PAID OFF","",AN24+1)</f>
        <v/>
      </c>
      <c r="AP24" s="141" t="str">
        <f t="shared" ref="AP24" ca="1" si="246">IF(AP23="PAID OFF","",AO24+1)</f>
        <v/>
      </c>
      <c r="AQ24" s="141" t="str">
        <f t="shared" ref="AQ24" ca="1" si="247">IF(AQ23="PAID OFF","",AP24+1)</f>
        <v/>
      </c>
      <c r="AR24" s="141" t="str">
        <f t="shared" ref="AR24" ca="1" si="248">IF(AR23="PAID OFF","",AQ24+1)</f>
        <v/>
      </c>
      <c r="AS24" s="141" t="str">
        <f t="shared" ref="AS24" ca="1" si="249">IF(AS23="PAID OFF","",AR24+1)</f>
        <v/>
      </c>
      <c r="AT24" s="141" t="str">
        <f t="shared" ref="AT24" ca="1" si="250">IF(AT23="PAID OFF","",AS24+1)</f>
        <v/>
      </c>
      <c r="AU24" s="141" t="str">
        <f t="shared" ref="AU24" ca="1" si="251">IF(AU23="PAID OFF","",AT24+1)</f>
        <v/>
      </c>
      <c r="AV24" s="141" t="str">
        <f t="shared" ref="AV24" ca="1" si="252">IF(AV23="PAID OFF","",AU24+1)</f>
        <v/>
      </c>
      <c r="AW24" s="141" t="str">
        <f t="shared" ref="AW24" ca="1" si="253">IF(AW23="PAID OFF","",AV24+1)</f>
        <v/>
      </c>
      <c r="AX24" s="141" t="str">
        <f t="shared" ref="AX24" ca="1" si="254">IF(AX23="PAID OFF","",AW24+1)</f>
        <v/>
      </c>
      <c r="AY24" s="141" t="str">
        <f t="shared" ref="AY24" ca="1" si="255">IF(AY23="PAID OFF","",AX24+1)</f>
        <v/>
      </c>
      <c r="AZ24" s="141" t="str">
        <f t="shared" ref="AZ24" ca="1" si="256">IF(AZ23="PAID OFF","",AY24+1)</f>
        <v/>
      </c>
      <c r="BA24" s="141" t="str">
        <f t="shared" ref="BA24" ca="1" si="257">IF(BA23="PAID OFF","",AZ24+1)</f>
        <v/>
      </c>
      <c r="BB24" s="141" t="str">
        <f t="shared" ref="BB24" ca="1" si="258">IF(BB23="PAID OFF","",BA24+1)</f>
        <v/>
      </c>
      <c r="BC24" s="141" t="str">
        <f t="shared" ref="BC24" ca="1" si="259">IF(BC23="PAID OFF","",BB24+1)</f>
        <v/>
      </c>
      <c r="BD24" s="141" t="str">
        <f t="shared" ref="BD24" ca="1" si="260">IF(BD23="PAID OFF","",BC24+1)</f>
        <v/>
      </c>
      <c r="BE24" s="141" t="str">
        <f t="shared" ref="BE24" ca="1" si="261">IF(BE23="PAID OFF","",BD24+1)</f>
        <v/>
      </c>
      <c r="BF24" s="141" t="str">
        <f t="shared" ref="BF24" ca="1" si="262">IF(BF23="PAID OFF","",BE24+1)</f>
        <v/>
      </c>
      <c r="BG24" s="141" t="str">
        <f t="shared" ref="BG24" ca="1" si="263">IF(BG23="PAID OFF","",BF24+1)</f>
        <v/>
      </c>
      <c r="BH24" s="141" t="str">
        <f t="shared" ref="BH24" ca="1" si="264">IF(BH23="PAID OFF","",BG24+1)</f>
        <v/>
      </c>
      <c r="BI24" s="141" t="str">
        <f t="shared" ref="BI24" ca="1" si="265">IF(BI23="PAID OFF","",BH24+1)</f>
        <v/>
      </c>
      <c r="BJ24" s="141" t="str">
        <f t="shared" ref="BJ24" ca="1" si="266">IF(BJ23="PAID OFF","",BI24+1)</f>
        <v/>
      </c>
      <c r="BK24" s="141" t="str">
        <f t="shared" ref="BK24" ca="1" si="267">IF(BK23="PAID OFF","",BJ24+1)</f>
        <v/>
      </c>
      <c r="BL24" s="141" t="str">
        <f t="shared" ref="BL24" ca="1" si="268">IF(BL23="PAID OFF","",BK24+1)</f>
        <v/>
      </c>
      <c r="BM24" s="141" t="str">
        <f t="shared" ref="BM24" ca="1" si="269">IF(BM23="PAID OFF","",BL24+1)</f>
        <v/>
      </c>
      <c r="BN24" s="141" t="str">
        <f t="shared" ref="BN24" ca="1" si="270">IF(BN23="PAID OFF","",BM24+1)</f>
        <v/>
      </c>
      <c r="BO24" s="141" t="str">
        <f t="shared" ref="BO24" ca="1" si="271">IF(BO23="PAID OFF","",BN24+1)</f>
        <v/>
      </c>
      <c r="BP24" s="141" t="str">
        <f t="shared" ref="BP24" ca="1" si="272">IF(BP23="PAID OFF","",BO24+1)</f>
        <v/>
      </c>
      <c r="BQ24" s="141" t="str">
        <f t="shared" ref="BQ24" ca="1" si="273">IF(BQ23="PAID OFF","",BP24+1)</f>
        <v/>
      </c>
      <c r="BR24" s="141" t="str">
        <f t="shared" ref="BR24" ca="1" si="274">IF(BR23="PAID OFF","",BQ24+1)</f>
        <v/>
      </c>
      <c r="BS24" s="141" t="str">
        <f t="shared" ref="BS24" ca="1" si="275">IF(BS23="PAID OFF","",BR24+1)</f>
        <v/>
      </c>
      <c r="BT24" s="141" t="str">
        <f t="shared" ref="BT24" ca="1" si="276">IF(BT23="PAID OFF","",BS24+1)</f>
        <v/>
      </c>
      <c r="BU24" s="141" t="str">
        <f t="shared" ref="BU24" ca="1" si="277">IF(BU23="PAID OFF","",BT24+1)</f>
        <v/>
      </c>
      <c r="BV24" s="141" t="str">
        <f t="shared" ref="BV24" ca="1" si="278">IF(BV23="PAID OFF","",BU24+1)</f>
        <v/>
      </c>
      <c r="BW24" s="141" t="str">
        <f t="shared" ref="BW24" ca="1" si="279">IF(BW23="PAID OFF","",BV24+1)</f>
        <v/>
      </c>
      <c r="BX24" s="141" t="str">
        <f t="shared" ref="BX24" ca="1" si="280">IF(BX23="PAID OFF","",BW24+1)</f>
        <v/>
      </c>
      <c r="BY24" s="141" t="str">
        <f t="shared" ref="BY24" ca="1" si="281">IF(BY23="PAID OFF","",BX24+1)</f>
        <v/>
      </c>
      <c r="BZ24" s="141" t="str">
        <f t="shared" ref="BZ24" ca="1" si="282">IF(BZ23="PAID OFF","",BY24+1)</f>
        <v/>
      </c>
      <c r="CA24" s="141" t="str">
        <f t="shared" ref="CA24" ca="1" si="283">IF(CA23="PAID OFF","",BZ24+1)</f>
        <v/>
      </c>
      <c r="CB24" s="141" t="str">
        <f t="shared" ref="CB24" ca="1" si="284">IF(CB23="PAID OFF","",CA24+1)</f>
        <v/>
      </c>
      <c r="CC24" s="141" t="str">
        <f t="shared" ref="CC24" ca="1" si="285">IF(CC23="PAID OFF","",CB24+1)</f>
        <v/>
      </c>
      <c r="CD24" s="141" t="str">
        <f t="shared" ref="CD24" ca="1" si="286">IF(CD23="PAID OFF","",CC24+1)</f>
        <v/>
      </c>
      <c r="CE24" s="141" t="str">
        <f t="shared" ref="CE24" ca="1" si="287">IF(CE23="PAID OFF","",CD24+1)</f>
        <v/>
      </c>
      <c r="CF24" s="141" t="str">
        <f t="shared" ref="CF24" ca="1" si="288">IF(CF23="PAID OFF","",CE24+1)</f>
        <v/>
      </c>
      <c r="CG24" s="141" t="str">
        <f t="shared" ref="CG24" ca="1" si="289">IF(CG23="PAID OFF","",CF24+1)</f>
        <v/>
      </c>
      <c r="CH24" s="141" t="str">
        <f t="shared" ref="CH24" ca="1" si="290">IF(CH23="PAID OFF","",CG24+1)</f>
        <v/>
      </c>
      <c r="CI24" s="141" t="str">
        <f t="shared" ref="CI24" ca="1" si="291">IF(CI23="PAID OFF","",CH24+1)</f>
        <v/>
      </c>
      <c r="CJ24" s="141" t="str">
        <f t="shared" ref="CJ24" ca="1" si="292">IF(CJ23="PAID OFF","",CI24+1)</f>
        <v/>
      </c>
      <c r="CK24" s="141" t="str">
        <f t="shared" ref="CK24" ca="1" si="293">IF(CK23="PAID OFF","",CJ24+1)</f>
        <v/>
      </c>
      <c r="CL24" s="141" t="str">
        <f t="shared" ref="CL24" ca="1" si="294">IF(CL23="PAID OFF","",CK24+1)</f>
        <v/>
      </c>
      <c r="CM24" s="141" t="str">
        <f t="shared" ref="CM24" ca="1" si="295">IF(CM23="PAID OFF","",CL24+1)</f>
        <v/>
      </c>
      <c r="CN24" s="141" t="str">
        <f t="shared" ref="CN24" ca="1" si="296">IF(CN23="PAID OFF","",CM24+1)</f>
        <v/>
      </c>
      <c r="CO24" s="141" t="str">
        <f t="shared" ref="CO24" ca="1" si="297">IF(CO23="PAID OFF","",CN24+1)</f>
        <v/>
      </c>
      <c r="CP24" s="141" t="str">
        <f t="shared" ref="CP24" ca="1" si="298">IF(CP23="PAID OFF","",CO24+1)</f>
        <v/>
      </c>
      <c r="CQ24" s="141" t="str">
        <f t="shared" ref="CQ24" ca="1" si="299">IF(CQ23="PAID OFF","",CP24+1)</f>
        <v/>
      </c>
      <c r="CR24" s="141" t="str">
        <f t="shared" ref="CR24" ca="1" si="300">IF(CR23="PAID OFF","",CQ24+1)</f>
        <v/>
      </c>
      <c r="CS24" s="141" t="str">
        <f t="shared" ref="CS24" ca="1" si="301">IF(CS23="PAID OFF","",CR24+1)</f>
        <v/>
      </c>
      <c r="CT24" s="141" t="str">
        <f t="shared" ref="CT24" ca="1" si="302">IF(CT23="PAID OFF","",CS24+1)</f>
        <v/>
      </c>
      <c r="CU24" s="141" t="str">
        <f t="shared" ref="CU24" ca="1" si="303">IF(CU23="PAID OFF","",CT24+1)</f>
        <v/>
      </c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</row>
    <row r="25" spans="1:123" x14ac:dyDescent="0.35">
      <c r="A25" s="15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</row>
    <row r="26" spans="1:123" x14ac:dyDescent="0.35">
      <c r="A26" s="20" t="s">
        <v>32</v>
      </c>
      <c r="B26" s="143" t="str">
        <f ca="1">IF('In depth results'!A5="","",'In depth results'!A5)</f>
        <v>Smith City</v>
      </c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  <c r="BO26" s="144"/>
      <c r="BP26" s="144"/>
      <c r="BQ26" s="144"/>
      <c r="BR26" s="144"/>
      <c r="BS26" s="144"/>
      <c r="BT26" s="144"/>
      <c r="BU26" s="144"/>
      <c r="BV26" s="144"/>
      <c r="BW26" s="144"/>
      <c r="BX26" s="144"/>
      <c r="BY26" s="144"/>
      <c r="BZ26" s="144"/>
      <c r="CA26" s="144"/>
      <c r="CB26" s="144"/>
      <c r="CC26" s="144"/>
      <c r="CD26" s="144"/>
      <c r="CE26" s="144"/>
      <c r="CF26" s="144"/>
      <c r="CG26" s="144"/>
      <c r="CH26" s="144"/>
      <c r="CI26" s="144"/>
      <c r="CJ26" s="144"/>
      <c r="CK26" s="144"/>
      <c r="CL26" s="144"/>
      <c r="CM26" s="144"/>
      <c r="CN26" s="144"/>
      <c r="CO26" s="144"/>
      <c r="CP26" s="144"/>
      <c r="CQ26" s="144"/>
      <c r="CR26" s="144"/>
      <c r="CS26" s="144"/>
      <c r="CT26" s="144"/>
      <c r="CU26" s="144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</row>
    <row r="27" spans="1:123" x14ac:dyDescent="0.35">
      <c r="A27" s="21"/>
      <c r="B27" s="144" t="s">
        <v>21</v>
      </c>
      <c r="C27" s="144"/>
      <c r="D27" s="145">
        <f ca="1">C32</f>
        <v>984.16666666666663</v>
      </c>
      <c r="E27" s="145">
        <f ca="1">D32</f>
        <v>968.26736111111109</v>
      </c>
      <c r="F27" s="145">
        <f t="shared" ref="F27:BQ27" ca="1" si="304">E32</f>
        <v>952.30180844907409</v>
      </c>
      <c r="G27" s="145">
        <f t="shared" ca="1" si="304"/>
        <v>936.26973265094523</v>
      </c>
      <c r="H27" s="145">
        <f t="shared" ca="1" si="304"/>
        <v>920.17085653699087</v>
      </c>
      <c r="I27" s="145">
        <f t="shared" ca="1" si="304"/>
        <v>904.00490177256165</v>
      </c>
      <c r="J27" s="145">
        <f t="shared" ca="1" si="304"/>
        <v>887.77158886328061</v>
      </c>
      <c r="K27" s="145">
        <f t="shared" ca="1" si="304"/>
        <v>871.47063715021091</v>
      </c>
      <c r="L27" s="145">
        <f t="shared" ca="1" si="304"/>
        <v>855.10176480500343</v>
      </c>
      <c r="M27" s="145">
        <f t="shared" ca="1" si="304"/>
        <v>838.66468882502431</v>
      </c>
      <c r="N27" s="145">
        <f t="shared" ca="1" si="304"/>
        <v>822.15912502846186</v>
      </c>
      <c r="O27" s="145">
        <f t="shared" ca="1" si="304"/>
        <v>805.58478804941376</v>
      </c>
      <c r="P27" s="145">
        <f t="shared" ca="1" si="304"/>
        <v>788.941391332953</v>
      </c>
      <c r="Q27" s="145">
        <f t="shared" ca="1" si="304"/>
        <v>772.22864713017361</v>
      </c>
      <c r="R27" s="145">
        <f t="shared" ca="1" si="304"/>
        <v>755.44626649321606</v>
      </c>
      <c r="S27" s="145">
        <f t="shared" ca="1" si="304"/>
        <v>738.59395927027117</v>
      </c>
      <c r="T27" s="145">
        <f t="shared" ca="1" si="304"/>
        <v>721.67143410056394</v>
      </c>
      <c r="U27" s="145">
        <f t="shared" ca="1" si="304"/>
        <v>704.67839840931629</v>
      </c>
      <c r="V27" s="145">
        <f t="shared" ca="1" si="304"/>
        <v>687.61455840268843</v>
      </c>
      <c r="W27" s="145">
        <f t="shared" ca="1" si="304"/>
        <v>670.47961906269961</v>
      </c>
      <c r="X27" s="145">
        <f t="shared" ca="1" si="304"/>
        <v>653.27328414212752</v>
      </c>
      <c r="Y27" s="145">
        <f t="shared" ca="1" si="304"/>
        <v>635.99525615938637</v>
      </c>
      <c r="Z27" s="145">
        <f t="shared" ca="1" si="304"/>
        <v>618.64523639338381</v>
      </c>
      <c r="AA27" s="145">
        <f t="shared" ca="1" si="304"/>
        <v>601.22292487835625</v>
      </c>
      <c r="AB27" s="145">
        <f t="shared" ca="1" si="304"/>
        <v>432.63095798686038</v>
      </c>
      <c r="AC27" s="145">
        <f t="shared" ca="1" si="304"/>
        <v>64.433586978472306</v>
      </c>
      <c r="AD27" s="145">
        <f t="shared" ca="1" si="304"/>
        <v>0</v>
      </c>
      <c r="AE27" s="145">
        <f t="shared" ca="1" si="304"/>
        <v>0</v>
      </c>
      <c r="AF27" s="145">
        <f t="shared" ca="1" si="304"/>
        <v>0</v>
      </c>
      <c r="AG27" s="145">
        <f t="shared" ca="1" si="304"/>
        <v>0</v>
      </c>
      <c r="AH27" s="145">
        <f t="shared" ca="1" si="304"/>
        <v>0</v>
      </c>
      <c r="AI27" s="145">
        <f t="shared" ca="1" si="304"/>
        <v>0</v>
      </c>
      <c r="AJ27" s="145">
        <f t="shared" ca="1" si="304"/>
        <v>0</v>
      </c>
      <c r="AK27" s="145">
        <f t="shared" ca="1" si="304"/>
        <v>0</v>
      </c>
      <c r="AL27" s="145">
        <f t="shared" ca="1" si="304"/>
        <v>0</v>
      </c>
      <c r="AM27" s="145">
        <f t="shared" ca="1" si="304"/>
        <v>0</v>
      </c>
      <c r="AN27" s="145">
        <f t="shared" ca="1" si="304"/>
        <v>0</v>
      </c>
      <c r="AO27" s="145">
        <f t="shared" ca="1" si="304"/>
        <v>0</v>
      </c>
      <c r="AP27" s="145">
        <f t="shared" ca="1" si="304"/>
        <v>0</v>
      </c>
      <c r="AQ27" s="145">
        <f t="shared" ca="1" si="304"/>
        <v>0</v>
      </c>
      <c r="AR27" s="145">
        <f t="shared" ca="1" si="304"/>
        <v>0</v>
      </c>
      <c r="AS27" s="145">
        <f t="shared" ca="1" si="304"/>
        <v>0</v>
      </c>
      <c r="AT27" s="145">
        <f t="shared" ca="1" si="304"/>
        <v>0</v>
      </c>
      <c r="AU27" s="145">
        <f t="shared" ca="1" si="304"/>
        <v>0</v>
      </c>
      <c r="AV27" s="145">
        <f t="shared" ca="1" si="304"/>
        <v>0</v>
      </c>
      <c r="AW27" s="145">
        <f t="shared" ca="1" si="304"/>
        <v>0</v>
      </c>
      <c r="AX27" s="145">
        <f t="shared" ca="1" si="304"/>
        <v>0</v>
      </c>
      <c r="AY27" s="145">
        <f t="shared" ca="1" si="304"/>
        <v>0</v>
      </c>
      <c r="AZ27" s="145">
        <f t="shared" ca="1" si="304"/>
        <v>0</v>
      </c>
      <c r="BA27" s="145">
        <f t="shared" ca="1" si="304"/>
        <v>0</v>
      </c>
      <c r="BB27" s="145">
        <f t="shared" ca="1" si="304"/>
        <v>0</v>
      </c>
      <c r="BC27" s="145">
        <f t="shared" ca="1" si="304"/>
        <v>0</v>
      </c>
      <c r="BD27" s="145">
        <f t="shared" ca="1" si="304"/>
        <v>0</v>
      </c>
      <c r="BE27" s="145">
        <f t="shared" ca="1" si="304"/>
        <v>0</v>
      </c>
      <c r="BF27" s="145">
        <f t="shared" ca="1" si="304"/>
        <v>0</v>
      </c>
      <c r="BG27" s="145">
        <f t="shared" ca="1" si="304"/>
        <v>0</v>
      </c>
      <c r="BH27" s="145">
        <f t="shared" ca="1" si="304"/>
        <v>0</v>
      </c>
      <c r="BI27" s="145">
        <f t="shared" ca="1" si="304"/>
        <v>0</v>
      </c>
      <c r="BJ27" s="145">
        <f t="shared" ca="1" si="304"/>
        <v>0</v>
      </c>
      <c r="BK27" s="145">
        <f t="shared" ca="1" si="304"/>
        <v>0</v>
      </c>
      <c r="BL27" s="145">
        <f t="shared" ca="1" si="304"/>
        <v>0</v>
      </c>
      <c r="BM27" s="145">
        <f t="shared" ca="1" si="304"/>
        <v>0</v>
      </c>
      <c r="BN27" s="145">
        <f t="shared" ca="1" si="304"/>
        <v>0</v>
      </c>
      <c r="BO27" s="145">
        <f t="shared" ca="1" si="304"/>
        <v>0</v>
      </c>
      <c r="BP27" s="145">
        <f t="shared" ca="1" si="304"/>
        <v>0</v>
      </c>
      <c r="BQ27" s="145">
        <f t="shared" ca="1" si="304"/>
        <v>0</v>
      </c>
      <c r="BR27" s="145">
        <f t="shared" ref="BR27:CU27" ca="1" si="305">BQ32</f>
        <v>0</v>
      </c>
      <c r="BS27" s="145">
        <f t="shared" ca="1" si="305"/>
        <v>0</v>
      </c>
      <c r="BT27" s="145">
        <f t="shared" ca="1" si="305"/>
        <v>0</v>
      </c>
      <c r="BU27" s="145">
        <f t="shared" ca="1" si="305"/>
        <v>0</v>
      </c>
      <c r="BV27" s="145">
        <f t="shared" ca="1" si="305"/>
        <v>0</v>
      </c>
      <c r="BW27" s="145">
        <f t="shared" ca="1" si="305"/>
        <v>0</v>
      </c>
      <c r="BX27" s="145">
        <f t="shared" ca="1" si="305"/>
        <v>0</v>
      </c>
      <c r="BY27" s="145">
        <f t="shared" ca="1" si="305"/>
        <v>0</v>
      </c>
      <c r="BZ27" s="145">
        <f t="shared" ca="1" si="305"/>
        <v>0</v>
      </c>
      <c r="CA27" s="145">
        <f t="shared" ca="1" si="305"/>
        <v>0</v>
      </c>
      <c r="CB27" s="145">
        <f t="shared" ca="1" si="305"/>
        <v>0</v>
      </c>
      <c r="CC27" s="145">
        <f t="shared" ca="1" si="305"/>
        <v>0</v>
      </c>
      <c r="CD27" s="145">
        <f t="shared" ca="1" si="305"/>
        <v>0</v>
      </c>
      <c r="CE27" s="145">
        <f t="shared" ca="1" si="305"/>
        <v>0</v>
      </c>
      <c r="CF27" s="145">
        <f t="shared" ca="1" si="305"/>
        <v>0</v>
      </c>
      <c r="CG27" s="145">
        <f t="shared" ca="1" si="305"/>
        <v>0</v>
      </c>
      <c r="CH27" s="145">
        <f t="shared" ca="1" si="305"/>
        <v>0</v>
      </c>
      <c r="CI27" s="145">
        <f t="shared" ca="1" si="305"/>
        <v>0</v>
      </c>
      <c r="CJ27" s="145">
        <f t="shared" ca="1" si="305"/>
        <v>0</v>
      </c>
      <c r="CK27" s="145">
        <f t="shared" ca="1" si="305"/>
        <v>0</v>
      </c>
      <c r="CL27" s="145">
        <f t="shared" ca="1" si="305"/>
        <v>0</v>
      </c>
      <c r="CM27" s="145">
        <f t="shared" ca="1" si="305"/>
        <v>0</v>
      </c>
      <c r="CN27" s="145">
        <f t="shared" ca="1" si="305"/>
        <v>0</v>
      </c>
      <c r="CO27" s="145">
        <f t="shared" ca="1" si="305"/>
        <v>0</v>
      </c>
      <c r="CP27" s="145">
        <f t="shared" ca="1" si="305"/>
        <v>0</v>
      </c>
      <c r="CQ27" s="145">
        <f t="shared" ca="1" si="305"/>
        <v>0</v>
      </c>
      <c r="CR27" s="145">
        <f t="shared" ca="1" si="305"/>
        <v>0</v>
      </c>
      <c r="CS27" s="145">
        <f t="shared" ca="1" si="305"/>
        <v>0</v>
      </c>
      <c r="CT27" s="145">
        <f t="shared" ca="1" si="305"/>
        <v>0</v>
      </c>
      <c r="CU27" s="145">
        <f t="shared" ca="1" si="305"/>
        <v>0</v>
      </c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</row>
    <row r="28" spans="1:123" x14ac:dyDescent="0.35">
      <c r="A28" s="21"/>
      <c r="B28" s="144" t="s">
        <v>22</v>
      </c>
      <c r="C28" s="145">
        <f ca="1">C29*('In depth results'!C5/12)</f>
        <v>4.166666666666667</v>
      </c>
      <c r="D28" s="145">
        <f ca="1">D27*('In depth results'!$C$5/12)</f>
        <v>4.1006944444444446</v>
      </c>
      <c r="E28" s="145">
        <f ca="1">E27*('In depth results'!$C$5/12)</f>
        <v>4.0344473379629626</v>
      </c>
      <c r="F28" s="145">
        <f ca="1">F27*('In depth results'!$C$5/12)</f>
        <v>3.967924201871142</v>
      </c>
      <c r="G28" s="145">
        <f ca="1">G27*('In depth results'!$C$5/12)</f>
        <v>3.901123886045605</v>
      </c>
      <c r="H28" s="145">
        <f ca="1">H27*('In depth results'!$C$5/12)</f>
        <v>3.834045235570795</v>
      </c>
      <c r="I28" s="145">
        <f ca="1">I27*('In depth results'!$C$5/12)</f>
        <v>3.7666870907190066</v>
      </c>
      <c r="J28" s="145">
        <f ca="1">J27*('In depth results'!$C$5/12)</f>
        <v>3.6990482869303358</v>
      </c>
      <c r="K28" s="145">
        <f ca="1">K27*('In depth results'!$C$5/12)</f>
        <v>3.6311276547925453</v>
      </c>
      <c r="L28" s="145">
        <f ca="1">L27*('In depth results'!$C$5/12)</f>
        <v>3.5629240200208474</v>
      </c>
      <c r="M28" s="145">
        <f ca="1">M27*('In depth results'!$C$5/12)</f>
        <v>3.4944362034376013</v>
      </c>
      <c r="N28" s="145">
        <f ca="1">N27*('In depth results'!$C$5/12)</f>
        <v>3.4256630209519243</v>
      </c>
      <c r="O28" s="145">
        <f ca="1">O27*('In depth results'!$C$5/12)</f>
        <v>3.3566032835392239</v>
      </c>
      <c r="P28" s="145">
        <f ca="1">P27*('In depth results'!$C$5/12)</f>
        <v>3.2872557972206375</v>
      </c>
      <c r="Q28" s="145">
        <f ca="1">Q27*('In depth results'!$C$5/12)</f>
        <v>3.2176193630423899</v>
      </c>
      <c r="R28" s="145">
        <f ca="1">R27*('In depth results'!$C$5/12)</f>
        <v>3.1476927770550667</v>
      </c>
      <c r="S28" s="145">
        <f ca="1">S27*('In depth results'!$C$5/12)</f>
        <v>3.0774748302927963</v>
      </c>
      <c r="T28" s="145">
        <f ca="1">T27*('In depth results'!$C$5/12)</f>
        <v>3.0069643087523499</v>
      </c>
      <c r="U28" s="145">
        <f ca="1">U27*('In depth results'!$C$5/12)</f>
        <v>2.9361599933721512</v>
      </c>
      <c r="V28" s="145">
        <f ca="1">V27*('In depth results'!$C$5/12)</f>
        <v>2.8650606600112019</v>
      </c>
      <c r="W28" s="145">
        <f ca="1">W27*('In depth results'!$C$5/12)</f>
        <v>2.7936650794279152</v>
      </c>
      <c r="X28" s="145">
        <f ca="1">X27*('In depth results'!$C$5/12)</f>
        <v>2.7219720172588646</v>
      </c>
      <c r="Y28" s="145">
        <f ca="1">Y27*('In depth results'!$C$5/12)</f>
        <v>2.649980233997443</v>
      </c>
      <c r="Z28" s="145">
        <f ca="1">Z27*('In depth results'!$C$5/12)</f>
        <v>2.5776884849724326</v>
      </c>
      <c r="AA28" s="145">
        <f ca="1">AA27*('In depth results'!$C$5/12)</f>
        <v>2.5050955203264844</v>
      </c>
      <c r="AB28" s="145">
        <f ca="1">AB27*('In depth results'!$C$5/12)</f>
        <v>1.8026289916119183</v>
      </c>
      <c r="AC28" s="145">
        <f ca="1">AC27*('In depth results'!$C$5/12)</f>
        <v>0.26847327907696794</v>
      </c>
      <c r="AD28" s="145">
        <f ca="1">AD27*('In depth results'!$C$5/12)</f>
        <v>0</v>
      </c>
      <c r="AE28" s="145">
        <f ca="1">AE27*('In depth results'!$C$5/12)</f>
        <v>0</v>
      </c>
      <c r="AF28" s="145">
        <f ca="1">AF27*('In depth results'!$C$5/12)</f>
        <v>0</v>
      </c>
      <c r="AG28" s="145">
        <f ca="1">AG27*('In depth results'!$C$5/12)</f>
        <v>0</v>
      </c>
      <c r="AH28" s="145">
        <f ca="1">AH27*('In depth results'!$C$5/12)</f>
        <v>0</v>
      </c>
      <c r="AI28" s="145">
        <f ca="1">AI27*('In depth results'!$C$5/12)</f>
        <v>0</v>
      </c>
      <c r="AJ28" s="145">
        <f ca="1">AJ27*('In depth results'!$C$5/12)</f>
        <v>0</v>
      </c>
      <c r="AK28" s="145">
        <f ca="1">AK27*('In depth results'!$C$5/12)</f>
        <v>0</v>
      </c>
      <c r="AL28" s="145">
        <f ca="1">AL27*('In depth results'!$C$5/12)</f>
        <v>0</v>
      </c>
      <c r="AM28" s="145">
        <f ca="1">AM27*('In depth results'!$C$5/12)</f>
        <v>0</v>
      </c>
      <c r="AN28" s="145">
        <f ca="1">AN27*('In depth results'!$C$5/12)</f>
        <v>0</v>
      </c>
      <c r="AO28" s="145">
        <f ca="1">AO27*('In depth results'!$C$5/12)</f>
        <v>0</v>
      </c>
      <c r="AP28" s="145">
        <f ca="1">AP27*('In depth results'!$C$5/12)</f>
        <v>0</v>
      </c>
      <c r="AQ28" s="145">
        <f ca="1">AQ27*('In depth results'!$C$5/12)</f>
        <v>0</v>
      </c>
      <c r="AR28" s="145">
        <f ca="1">AR27*('In depth results'!$C$5/12)</f>
        <v>0</v>
      </c>
      <c r="AS28" s="145">
        <f ca="1">AS27*('In depth results'!$C$5/12)</f>
        <v>0</v>
      </c>
      <c r="AT28" s="145">
        <f ca="1">AT27*('In depth results'!$C$5/12)</f>
        <v>0</v>
      </c>
      <c r="AU28" s="145">
        <f ca="1">AU27*('In depth results'!$C$5/12)</f>
        <v>0</v>
      </c>
      <c r="AV28" s="145">
        <f ca="1">AV27*('In depth results'!$C$5/12)</f>
        <v>0</v>
      </c>
      <c r="AW28" s="145">
        <f ca="1">AW27*('In depth results'!$C$5/12)</f>
        <v>0</v>
      </c>
      <c r="AX28" s="145">
        <f ca="1">AX27*('In depth results'!$C$5/12)</f>
        <v>0</v>
      </c>
      <c r="AY28" s="145">
        <f ca="1">AY27*('In depth results'!$C$5/12)</f>
        <v>0</v>
      </c>
      <c r="AZ28" s="145">
        <f ca="1">AZ27*('In depth results'!$C$5/12)</f>
        <v>0</v>
      </c>
      <c r="BA28" s="145">
        <f ca="1">BA27*('In depth results'!$C$5/12)</f>
        <v>0</v>
      </c>
      <c r="BB28" s="145">
        <f ca="1">BB27*('In depth results'!$C$5/12)</f>
        <v>0</v>
      </c>
      <c r="BC28" s="145">
        <f ca="1">BC27*('In depth results'!$C$5/12)</f>
        <v>0</v>
      </c>
      <c r="BD28" s="145">
        <f ca="1">BD27*('In depth results'!$C$5/12)</f>
        <v>0</v>
      </c>
      <c r="BE28" s="145">
        <f ca="1">BE27*('In depth results'!$C$5/12)</f>
        <v>0</v>
      </c>
      <c r="BF28" s="145">
        <f ca="1">BF27*('In depth results'!$C$5/12)</f>
        <v>0</v>
      </c>
      <c r="BG28" s="145">
        <f ca="1">BG27*('In depth results'!$C$5/12)</f>
        <v>0</v>
      </c>
      <c r="BH28" s="145">
        <f ca="1">BH27*('In depth results'!$C$5/12)</f>
        <v>0</v>
      </c>
      <c r="BI28" s="145">
        <f ca="1">BI27*('In depth results'!$C$5/12)</f>
        <v>0</v>
      </c>
      <c r="BJ28" s="145">
        <f ca="1">BJ27*('In depth results'!$C$5/12)</f>
        <v>0</v>
      </c>
      <c r="BK28" s="145">
        <f ca="1">BK27*('In depth results'!$C$5/12)</f>
        <v>0</v>
      </c>
      <c r="BL28" s="145">
        <f ca="1">BL27*('In depth results'!$C$5/12)</f>
        <v>0</v>
      </c>
      <c r="BM28" s="145">
        <f ca="1">BM27*('In depth results'!$C$5/12)</f>
        <v>0</v>
      </c>
      <c r="BN28" s="145">
        <f ca="1">BN27*('In depth results'!$C$5/12)</f>
        <v>0</v>
      </c>
      <c r="BO28" s="145">
        <f ca="1">BO27*('In depth results'!$C$5/12)</f>
        <v>0</v>
      </c>
      <c r="BP28" s="145">
        <f ca="1">BP27*('In depth results'!$C$5/12)</f>
        <v>0</v>
      </c>
      <c r="BQ28" s="145">
        <f ca="1">BQ27*('In depth results'!$C$5/12)</f>
        <v>0</v>
      </c>
      <c r="BR28" s="145">
        <f ca="1">BR27*('In depth results'!$C$5/12)</f>
        <v>0</v>
      </c>
      <c r="BS28" s="145">
        <f ca="1">BS27*('In depth results'!$C$5/12)</f>
        <v>0</v>
      </c>
      <c r="BT28" s="145">
        <f ca="1">BT27*('In depth results'!$C$5/12)</f>
        <v>0</v>
      </c>
      <c r="BU28" s="145">
        <f ca="1">BU27*('In depth results'!$C$5/12)</f>
        <v>0</v>
      </c>
      <c r="BV28" s="145">
        <f ca="1">BV27*('In depth results'!$C$5/12)</f>
        <v>0</v>
      </c>
      <c r="BW28" s="145">
        <f ca="1">BW27*('In depth results'!$C$5/12)</f>
        <v>0</v>
      </c>
      <c r="BX28" s="145">
        <f ca="1">BX27*('In depth results'!$C$5/12)</f>
        <v>0</v>
      </c>
      <c r="BY28" s="145">
        <f ca="1">BY27*('In depth results'!$C$5/12)</f>
        <v>0</v>
      </c>
      <c r="BZ28" s="145">
        <f ca="1">BZ27*('In depth results'!$C$5/12)</f>
        <v>0</v>
      </c>
      <c r="CA28" s="145">
        <f ca="1">CA27*('In depth results'!$C$5/12)</f>
        <v>0</v>
      </c>
      <c r="CB28" s="145">
        <f ca="1">CB27*('In depth results'!$C$5/12)</f>
        <v>0</v>
      </c>
      <c r="CC28" s="145">
        <f ca="1">CC27*('In depth results'!$C$5/12)</f>
        <v>0</v>
      </c>
      <c r="CD28" s="145">
        <f ca="1">CD27*('In depth results'!$C$5/12)</f>
        <v>0</v>
      </c>
      <c r="CE28" s="145">
        <f ca="1">CE27*('In depth results'!$C$5/12)</f>
        <v>0</v>
      </c>
      <c r="CF28" s="145">
        <f ca="1">CF27*('In depth results'!$C$5/12)</f>
        <v>0</v>
      </c>
      <c r="CG28" s="145">
        <f ca="1">CG27*('In depth results'!$C$5/12)</f>
        <v>0</v>
      </c>
      <c r="CH28" s="145">
        <f ca="1">CH27*('In depth results'!$C$5/12)</f>
        <v>0</v>
      </c>
      <c r="CI28" s="145">
        <f ca="1">CI27*('In depth results'!$C$5/12)</f>
        <v>0</v>
      </c>
      <c r="CJ28" s="145">
        <f ca="1">CJ27*('In depth results'!$C$5/12)</f>
        <v>0</v>
      </c>
      <c r="CK28" s="145">
        <f ca="1">CK27*('In depth results'!$C$5/12)</f>
        <v>0</v>
      </c>
      <c r="CL28" s="145">
        <f ca="1">CL27*('In depth results'!$C$5/12)</f>
        <v>0</v>
      </c>
      <c r="CM28" s="145">
        <f ca="1">CM27*('In depth results'!$C$5/12)</f>
        <v>0</v>
      </c>
      <c r="CN28" s="145">
        <f ca="1">CN27*('In depth results'!$C$5/12)</f>
        <v>0</v>
      </c>
      <c r="CO28" s="145">
        <f ca="1">CO27*('In depth results'!$C$5/12)</f>
        <v>0</v>
      </c>
      <c r="CP28" s="145">
        <f ca="1">CP27*('In depth results'!$C$5/12)</f>
        <v>0</v>
      </c>
      <c r="CQ28" s="145">
        <f ca="1">CQ27*('In depth results'!$C$5/12)</f>
        <v>0</v>
      </c>
      <c r="CR28" s="145">
        <f ca="1">CR27*('In depth results'!$C$5/12)</f>
        <v>0</v>
      </c>
      <c r="CS28" s="145">
        <f ca="1">CS27*('In depth results'!$C$5/12)</f>
        <v>0</v>
      </c>
      <c r="CT28" s="145">
        <f ca="1">CT27*('In depth results'!$C$5/12)</f>
        <v>0</v>
      </c>
      <c r="CU28" s="145">
        <f ca="1">CU27*('In depth results'!$C$5/12)</f>
        <v>0</v>
      </c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</row>
    <row r="29" spans="1:123" x14ac:dyDescent="0.35">
      <c r="A29" s="21"/>
      <c r="B29" s="144" t="s">
        <v>23</v>
      </c>
      <c r="C29" s="145">
        <f ca="1">'In depth results'!B5</f>
        <v>1000</v>
      </c>
      <c r="D29" s="145">
        <f ca="1">D27+D28</f>
        <v>988.26736111111109</v>
      </c>
      <c r="E29" s="145">
        <f t="shared" ref="E29" ca="1" si="306">E27+E28</f>
        <v>972.30180844907409</v>
      </c>
      <c r="F29" s="145">
        <f t="shared" ref="F29" ca="1" si="307">F27+F28</f>
        <v>956.26973265094523</v>
      </c>
      <c r="G29" s="145">
        <f t="shared" ref="G29" ca="1" si="308">G27+G28</f>
        <v>940.17085653699087</v>
      </c>
      <c r="H29" s="145">
        <f t="shared" ref="H29" ca="1" si="309">H27+H28</f>
        <v>924.00490177256165</v>
      </c>
      <c r="I29" s="145">
        <f t="shared" ref="I29" ca="1" si="310">I27+I28</f>
        <v>907.77158886328061</v>
      </c>
      <c r="J29" s="145">
        <f t="shared" ref="J29" ca="1" si="311">J27+J28</f>
        <v>891.47063715021091</v>
      </c>
      <c r="K29" s="145">
        <f t="shared" ref="K29" ca="1" si="312">K27+K28</f>
        <v>875.10176480500343</v>
      </c>
      <c r="L29" s="145">
        <f t="shared" ref="L29" ca="1" si="313">L27+L28</f>
        <v>858.66468882502431</v>
      </c>
      <c r="M29" s="145">
        <f t="shared" ref="M29" ca="1" si="314">M27+M28</f>
        <v>842.15912502846186</v>
      </c>
      <c r="N29" s="145">
        <f t="shared" ref="N29" ca="1" si="315">N27+N28</f>
        <v>825.58478804941376</v>
      </c>
      <c r="O29" s="145">
        <f t="shared" ref="O29" ca="1" si="316">O27+O28</f>
        <v>808.941391332953</v>
      </c>
      <c r="P29" s="145">
        <f t="shared" ref="P29" ca="1" si="317">P27+P28</f>
        <v>792.22864713017361</v>
      </c>
      <c r="Q29" s="145">
        <f t="shared" ref="Q29" ca="1" si="318">Q27+Q28</f>
        <v>775.44626649321606</v>
      </c>
      <c r="R29" s="145">
        <f t="shared" ref="R29" ca="1" si="319">R27+R28</f>
        <v>758.59395927027117</v>
      </c>
      <c r="S29" s="145">
        <f t="shared" ref="S29" ca="1" si="320">S27+S28</f>
        <v>741.67143410056394</v>
      </c>
      <c r="T29" s="145">
        <f t="shared" ref="T29" ca="1" si="321">T27+T28</f>
        <v>724.67839840931629</v>
      </c>
      <c r="U29" s="145">
        <f t="shared" ref="U29" ca="1" si="322">U27+U28</f>
        <v>707.61455840268843</v>
      </c>
      <c r="V29" s="145">
        <f t="shared" ref="V29" ca="1" si="323">V27+V28</f>
        <v>690.47961906269961</v>
      </c>
      <c r="W29" s="145">
        <f t="shared" ref="W29" ca="1" si="324">W27+W28</f>
        <v>673.27328414212752</v>
      </c>
      <c r="X29" s="145">
        <f t="shared" ref="X29" ca="1" si="325">X27+X28</f>
        <v>655.99525615938637</v>
      </c>
      <c r="Y29" s="145">
        <f t="shared" ref="Y29" ca="1" si="326">Y27+Y28</f>
        <v>638.64523639338381</v>
      </c>
      <c r="Z29" s="145">
        <f t="shared" ref="Z29" ca="1" si="327">Z27+Z28</f>
        <v>621.22292487835625</v>
      </c>
      <c r="AA29" s="145">
        <f t="shared" ref="AA29" ca="1" si="328">AA27+AA28</f>
        <v>603.7280203986827</v>
      </c>
      <c r="AB29" s="145">
        <f t="shared" ref="AB29" ca="1" si="329">AB27+AB28</f>
        <v>434.43358697847231</v>
      </c>
      <c r="AC29" s="145">
        <f t="shared" ref="AC29" ca="1" si="330">AC27+AC28</f>
        <v>64.702060257549277</v>
      </c>
      <c r="AD29" s="145">
        <f t="shared" ref="AD29" ca="1" si="331">AD27+AD28</f>
        <v>0</v>
      </c>
      <c r="AE29" s="145">
        <f t="shared" ref="AE29" ca="1" si="332">AE27+AE28</f>
        <v>0</v>
      </c>
      <c r="AF29" s="145">
        <f t="shared" ref="AF29" ca="1" si="333">AF27+AF28</f>
        <v>0</v>
      </c>
      <c r="AG29" s="145">
        <f t="shared" ref="AG29" ca="1" si="334">AG27+AG28</f>
        <v>0</v>
      </c>
      <c r="AH29" s="145">
        <f t="shared" ref="AH29" ca="1" si="335">AH27+AH28</f>
        <v>0</v>
      </c>
      <c r="AI29" s="145">
        <f t="shared" ref="AI29" ca="1" si="336">AI27+AI28</f>
        <v>0</v>
      </c>
      <c r="AJ29" s="145">
        <f t="shared" ref="AJ29" ca="1" si="337">AJ27+AJ28</f>
        <v>0</v>
      </c>
      <c r="AK29" s="145">
        <f t="shared" ref="AK29" ca="1" si="338">AK27+AK28</f>
        <v>0</v>
      </c>
      <c r="AL29" s="145">
        <f t="shared" ref="AL29" ca="1" si="339">AL27+AL28</f>
        <v>0</v>
      </c>
      <c r="AM29" s="145">
        <f t="shared" ref="AM29" ca="1" si="340">AM27+AM28</f>
        <v>0</v>
      </c>
      <c r="AN29" s="145">
        <f t="shared" ref="AN29" ca="1" si="341">AN27+AN28</f>
        <v>0</v>
      </c>
      <c r="AO29" s="145">
        <f t="shared" ref="AO29" ca="1" si="342">AO27+AO28</f>
        <v>0</v>
      </c>
      <c r="AP29" s="145">
        <f t="shared" ref="AP29" ca="1" si="343">AP27+AP28</f>
        <v>0</v>
      </c>
      <c r="AQ29" s="145">
        <f t="shared" ref="AQ29" ca="1" si="344">AQ27+AQ28</f>
        <v>0</v>
      </c>
      <c r="AR29" s="145">
        <f t="shared" ref="AR29" ca="1" si="345">AR27+AR28</f>
        <v>0</v>
      </c>
      <c r="AS29" s="145">
        <f t="shared" ref="AS29" ca="1" si="346">AS27+AS28</f>
        <v>0</v>
      </c>
      <c r="AT29" s="145">
        <f t="shared" ref="AT29" ca="1" si="347">AT27+AT28</f>
        <v>0</v>
      </c>
      <c r="AU29" s="145">
        <f t="shared" ref="AU29" ca="1" si="348">AU27+AU28</f>
        <v>0</v>
      </c>
      <c r="AV29" s="145">
        <f t="shared" ref="AV29" ca="1" si="349">AV27+AV28</f>
        <v>0</v>
      </c>
      <c r="AW29" s="145">
        <f t="shared" ref="AW29" ca="1" si="350">AW27+AW28</f>
        <v>0</v>
      </c>
      <c r="AX29" s="145">
        <f t="shared" ref="AX29" ca="1" si="351">AX27+AX28</f>
        <v>0</v>
      </c>
      <c r="AY29" s="145">
        <f t="shared" ref="AY29" ca="1" si="352">AY27+AY28</f>
        <v>0</v>
      </c>
      <c r="AZ29" s="145">
        <f t="shared" ref="AZ29" ca="1" si="353">AZ27+AZ28</f>
        <v>0</v>
      </c>
      <c r="BA29" s="145">
        <f t="shared" ref="BA29" ca="1" si="354">BA27+BA28</f>
        <v>0</v>
      </c>
      <c r="BB29" s="145">
        <f t="shared" ref="BB29" ca="1" si="355">BB27+BB28</f>
        <v>0</v>
      </c>
      <c r="BC29" s="145">
        <f t="shared" ref="BC29" ca="1" si="356">BC27+BC28</f>
        <v>0</v>
      </c>
      <c r="BD29" s="145">
        <f t="shared" ref="BD29" ca="1" si="357">BD27+BD28</f>
        <v>0</v>
      </c>
      <c r="BE29" s="145">
        <f t="shared" ref="BE29" ca="1" si="358">BE27+BE28</f>
        <v>0</v>
      </c>
      <c r="BF29" s="145">
        <f t="shared" ref="BF29" ca="1" si="359">BF27+BF28</f>
        <v>0</v>
      </c>
      <c r="BG29" s="145">
        <f t="shared" ref="BG29" ca="1" si="360">BG27+BG28</f>
        <v>0</v>
      </c>
      <c r="BH29" s="145">
        <f t="shared" ref="BH29" ca="1" si="361">BH27+BH28</f>
        <v>0</v>
      </c>
      <c r="BI29" s="145">
        <f t="shared" ref="BI29" ca="1" si="362">BI27+BI28</f>
        <v>0</v>
      </c>
      <c r="BJ29" s="145">
        <f t="shared" ref="BJ29" ca="1" si="363">BJ27+BJ28</f>
        <v>0</v>
      </c>
      <c r="BK29" s="145">
        <f t="shared" ref="BK29" ca="1" si="364">BK27+BK28</f>
        <v>0</v>
      </c>
      <c r="BL29" s="145">
        <f t="shared" ref="BL29" ca="1" si="365">BL27+BL28</f>
        <v>0</v>
      </c>
      <c r="BM29" s="145">
        <f t="shared" ref="BM29" ca="1" si="366">BM27+BM28</f>
        <v>0</v>
      </c>
      <c r="BN29" s="145">
        <f t="shared" ref="BN29" ca="1" si="367">BN27+BN28</f>
        <v>0</v>
      </c>
      <c r="BO29" s="145">
        <f t="shared" ref="BO29" ca="1" si="368">BO27+BO28</f>
        <v>0</v>
      </c>
      <c r="BP29" s="145">
        <f t="shared" ref="BP29" ca="1" si="369">BP27+BP28</f>
        <v>0</v>
      </c>
      <c r="BQ29" s="145">
        <f t="shared" ref="BQ29" ca="1" si="370">BQ27+BQ28</f>
        <v>0</v>
      </c>
      <c r="BR29" s="145">
        <f t="shared" ref="BR29" ca="1" si="371">BR27+BR28</f>
        <v>0</v>
      </c>
      <c r="BS29" s="145">
        <f t="shared" ref="BS29" ca="1" si="372">BS27+BS28</f>
        <v>0</v>
      </c>
      <c r="BT29" s="145">
        <f t="shared" ref="BT29" ca="1" si="373">BT27+BT28</f>
        <v>0</v>
      </c>
      <c r="BU29" s="145">
        <f t="shared" ref="BU29" ca="1" si="374">BU27+BU28</f>
        <v>0</v>
      </c>
      <c r="BV29" s="145">
        <f t="shared" ref="BV29" ca="1" si="375">BV27+BV28</f>
        <v>0</v>
      </c>
      <c r="BW29" s="145">
        <f t="shared" ref="BW29" ca="1" si="376">BW27+BW28</f>
        <v>0</v>
      </c>
      <c r="BX29" s="145">
        <f t="shared" ref="BX29" ca="1" si="377">BX27+BX28</f>
        <v>0</v>
      </c>
      <c r="BY29" s="145">
        <f t="shared" ref="BY29" ca="1" si="378">BY27+BY28</f>
        <v>0</v>
      </c>
      <c r="BZ29" s="145">
        <f t="shared" ref="BZ29" ca="1" si="379">BZ27+BZ28</f>
        <v>0</v>
      </c>
      <c r="CA29" s="145">
        <f t="shared" ref="CA29" ca="1" si="380">CA27+CA28</f>
        <v>0</v>
      </c>
      <c r="CB29" s="145">
        <f t="shared" ref="CB29" ca="1" si="381">CB27+CB28</f>
        <v>0</v>
      </c>
      <c r="CC29" s="145">
        <f t="shared" ref="CC29" ca="1" si="382">CC27+CC28</f>
        <v>0</v>
      </c>
      <c r="CD29" s="145">
        <f t="shared" ref="CD29" ca="1" si="383">CD27+CD28</f>
        <v>0</v>
      </c>
      <c r="CE29" s="145">
        <f t="shared" ref="CE29" ca="1" si="384">CE27+CE28</f>
        <v>0</v>
      </c>
      <c r="CF29" s="145">
        <f t="shared" ref="CF29" ca="1" si="385">CF27+CF28</f>
        <v>0</v>
      </c>
      <c r="CG29" s="145">
        <f t="shared" ref="CG29" ca="1" si="386">CG27+CG28</f>
        <v>0</v>
      </c>
      <c r="CH29" s="145">
        <f t="shared" ref="CH29" ca="1" si="387">CH27+CH28</f>
        <v>0</v>
      </c>
      <c r="CI29" s="145">
        <f t="shared" ref="CI29" ca="1" si="388">CI27+CI28</f>
        <v>0</v>
      </c>
      <c r="CJ29" s="145">
        <f t="shared" ref="CJ29" ca="1" si="389">CJ27+CJ28</f>
        <v>0</v>
      </c>
      <c r="CK29" s="145">
        <f t="shared" ref="CK29" ca="1" si="390">CK27+CK28</f>
        <v>0</v>
      </c>
      <c r="CL29" s="145">
        <f t="shared" ref="CL29" ca="1" si="391">CL27+CL28</f>
        <v>0</v>
      </c>
      <c r="CM29" s="145">
        <f t="shared" ref="CM29" ca="1" si="392">CM27+CM28</f>
        <v>0</v>
      </c>
      <c r="CN29" s="145">
        <f t="shared" ref="CN29" ca="1" si="393">CN27+CN28</f>
        <v>0</v>
      </c>
      <c r="CO29" s="145">
        <f t="shared" ref="CO29" ca="1" si="394">CO27+CO28</f>
        <v>0</v>
      </c>
      <c r="CP29" s="145">
        <f t="shared" ref="CP29" ca="1" si="395">CP27+CP28</f>
        <v>0</v>
      </c>
      <c r="CQ29" s="145">
        <f t="shared" ref="CQ29" ca="1" si="396">CQ27+CQ28</f>
        <v>0</v>
      </c>
      <c r="CR29" s="145">
        <f t="shared" ref="CR29" ca="1" si="397">CR27+CR28</f>
        <v>0</v>
      </c>
      <c r="CS29" s="145">
        <f t="shared" ref="CS29" ca="1" si="398">CS27+CS28</f>
        <v>0</v>
      </c>
      <c r="CT29" s="145">
        <f t="shared" ref="CT29:CU29" ca="1" si="399">CT27+CT28</f>
        <v>0</v>
      </c>
      <c r="CU29" s="145">
        <f t="shared" ca="1" si="399"/>
        <v>0</v>
      </c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</row>
    <row r="30" spans="1:123" x14ac:dyDescent="0.35">
      <c r="A30" s="21"/>
      <c r="B30" s="144" t="s">
        <v>24</v>
      </c>
      <c r="C30" s="145">
        <f ca="1">IF(C23="PAID OFF",'In depth results'!$D$5+(C20-C21),'In depth results'!$D$5)</f>
        <v>20</v>
      </c>
      <c r="D30" s="145">
        <f ca="1">IF(D23="PAID OFF",'In depth results'!$D$5+(D20-D21),'In depth results'!$D$5)</f>
        <v>20</v>
      </c>
      <c r="E30" s="145">
        <f ca="1">IF(E23="PAID OFF",'In depth results'!$D$5+(E20-E21),'In depth results'!$D$5)</f>
        <v>20</v>
      </c>
      <c r="F30" s="145">
        <f ca="1">IF(F23="PAID OFF",'In depth results'!$D$5+(F20-F21),'In depth results'!$D$5)</f>
        <v>20</v>
      </c>
      <c r="G30" s="145">
        <f ca="1">IF(G23="PAID OFF",'In depth results'!$D$5+(G20-G21),'In depth results'!$D$5)</f>
        <v>20</v>
      </c>
      <c r="H30" s="145">
        <f ca="1">IF(H23="PAID OFF",'In depth results'!$D$5+(H20-H21),'In depth results'!$D$5)</f>
        <v>20</v>
      </c>
      <c r="I30" s="145">
        <f ca="1">IF(I23="PAID OFF",'In depth results'!$D$5+(I20-I21),'In depth results'!$D$5)</f>
        <v>20</v>
      </c>
      <c r="J30" s="145">
        <f ca="1">IF(J23="PAID OFF",'In depth results'!$D$5+(J20-J21),'In depth results'!$D$5)</f>
        <v>20</v>
      </c>
      <c r="K30" s="145">
        <f ca="1">IF(K23="PAID OFF",'In depth results'!$D$5+(K20-K21),'In depth results'!$D$5)</f>
        <v>20</v>
      </c>
      <c r="L30" s="145">
        <f ca="1">IF(L23="PAID OFF",'In depth results'!$D$5+(L20-L21),'In depth results'!$D$5)</f>
        <v>20</v>
      </c>
      <c r="M30" s="145">
        <f ca="1">IF(M23="PAID OFF",'In depth results'!$D$5+(M20-M21),'In depth results'!$D$5)</f>
        <v>20</v>
      </c>
      <c r="N30" s="145">
        <f ca="1">IF(N23="PAID OFF",'In depth results'!$D$5+(N20-N21),'In depth results'!$D$5)</f>
        <v>20</v>
      </c>
      <c r="O30" s="145">
        <f ca="1">IF(O23="PAID OFF",'In depth results'!$D$5+(O20-O21),'In depth results'!$D$5)</f>
        <v>20</v>
      </c>
      <c r="P30" s="145">
        <f ca="1">IF(P23="PAID OFF",'In depth results'!$D$5+(P20-P21),'In depth results'!$D$5)</f>
        <v>20</v>
      </c>
      <c r="Q30" s="145">
        <f ca="1">IF(Q23="PAID OFF",'In depth results'!$D$5+(Q20-Q21),'In depth results'!$D$5)</f>
        <v>20</v>
      </c>
      <c r="R30" s="145">
        <f ca="1">IF(R23="PAID OFF",'In depth results'!$D$5+(R20-R21),'In depth results'!$D$5)</f>
        <v>20</v>
      </c>
      <c r="S30" s="145">
        <f ca="1">IF(S23="PAID OFF",'In depth results'!$D$5+(S20-S21),'In depth results'!$D$5)</f>
        <v>20</v>
      </c>
      <c r="T30" s="145">
        <f ca="1">IF(T23="PAID OFF",'In depth results'!$D$5+(T20-T21),'In depth results'!$D$5)</f>
        <v>20</v>
      </c>
      <c r="U30" s="145">
        <f ca="1">IF(U23="PAID OFF",'In depth results'!$D$5+(U20-U21),'In depth results'!$D$5)</f>
        <v>20</v>
      </c>
      <c r="V30" s="145">
        <f ca="1">IF(V23="PAID OFF",'In depth results'!$D$5+(V20-V21),'In depth results'!$D$5)</f>
        <v>20</v>
      </c>
      <c r="W30" s="145">
        <f ca="1">IF(W23="PAID OFF",'In depth results'!$D$5+(W20-W21),'In depth results'!$D$5)</f>
        <v>20</v>
      </c>
      <c r="X30" s="145">
        <f ca="1">IF(X23="PAID OFF",'In depth results'!$D$5+(X20-X21),'In depth results'!$D$5)</f>
        <v>20</v>
      </c>
      <c r="Y30" s="145">
        <f ca="1">IF(Y23="PAID OFF",'In depth results'!$D$5+(Y20-Y21),'In depth results'!$D$5)</f>
        <v>20</v>
      </c>
      <c r="Z30" s="145">
        <f ca="1">IF(Z23="PAID OFF",'In depth results'!$D$5+(Z20-Z21),'In depth results'!$D$5)</f>
        <v>20</v>
      </c>
      <c r="AA30" s="145">
        <f ca="1">IF(AA23="PAID OFF",'In depth results'!$D$5+(AA20-AA21),'In depth results'!$D$5)</f>
        <v>171.09706241182235</v>
      </c>
      <c r="AB30" s="145">
        <f ca="1">IF(AB23="PAID OFF",'In depth results'!$D$5+(AB20-AB21),'In depth results'!$D$5)</f>
        <v>370</v>
      </c>
      <c r="AC30" s="145">
        <f ca="1">IF(AC23="PAID OFF",'In depth results'!$D$5+(AC20-AC21),'In depth results'!$D$5)</f>
        <v>370</v>
      </c>
      <c r="AD30" s="145">
        <f ca="1">IF(AD23="PAID OFF",'In depth results'!$D$5+(AD20-AD21),'In depth results'!$D$5)</f>
        <v>370</v>
      </c>
      <c r="AE30" s="145">
        <f ca="1">IF(AE23="PAID OFF",'In depth results'!$D$5+(AE20-AE21),'In depth results'!$D$5)</f>
        <v>370</v>
      </c>
      <c r="AF30" s="145">
        <f ca="1">IF(AF23="PAID OFF",'In depth results'!$D$5+(AF20-AF21),'In depth results'!$D$5)</f>
        <v>370</v>
      </c>
      <c r="AG30" s="145">
        <f ca="1">IF(AG23="PAID OFF",'In depth results'!$D$5+(AG20-AG21),'In depth results'!$D$5)</f>
        <v>370</v>
      </c>
      <c r="AH30" s="145">
        <f ca="1">IF(AH23="PAID OFF",'In depth results'!$D$5+(AH20-AH21),'In depth results'!$D$5)</f>
        <v>370</v>
      </c>
      <c r="AI30" s="145">
        <f ca="1">IF(AI23="PAID OFF",'In depth results'!$D$5+(AI20-AI21),'In depth results'!$D$5)</f>
        <v>370</v>
      </c>
      <c r="AJ30" s="145">
        <f ca="1">IF(AJ23="PAID OFF",'In depth results'!$D$5+(AJ20-AJ21),'In depth results'!$D$5)</f>
        <v>370</v>
      </c>
      <c r="AK30" s="145">
        <f ca="1">IF(AK23="PAID OFF",'In depth results'!$D$5+(AK20-AK21),'In depth results'!$D$5)</f>
        <v>370</v>
      </c>
      <c r="AL30" s="145">
        <f ca="1">IF(AL23="PAID OFF",'In depth results'!$D$5+(AL20-AL21),'In depth results'!$D$5)</f>
        <v>370</v>
      </c>
      <c r="AM30" s="145">
        <f ca="1">IF(AM23="PAID OFF",'In depth results'!$D$5+(AM20-AM21),'In depth results'!$D$5)</f>
        <v>370</v>
      </c>
      <c r="AN30" s="145">
        <f ca="1">IF(AN23="PAID OFF",'In depth results'!$D$5+(AN20-AN21),'In depth results'!$D$5)</f>
        <v>370</v>
      </c>
      <c r="AO30" s="145">
        <f ca="1">IF(AO23="PAID OFF",'In depth results'!$D$5+(AO20-AO21),'In depth results'!$D$5)</f>
        <v>370</v>
      </c>
      <c r="AP30" s="145">
        <f ca="1">IF(AP23="PAID OFF",'In depth results'!$D$5+(AP20-AP21),'In depth results'!$D$5)</f>
        <v>370</v>
      </c>
      <c r="AQ30" s="145">
        <f ca="1">IF(AQ23="PAID OFF",'In depth results'!$D$5+(AQ20-AQ21),'In depth results'!$D$5)</f>
        <v>370</v>
      </c>
      <c r="AR30" s="145">
        <f ca="1">IF(AR23="PAID OFF",'In depth results'!$D$5+(AR20-AR21),'In depth results'!$D$5)</f>
        <v>370</v>
      </c>
      <c r="AS30" s="145">
        <f ca="1">IF(AS23="PAID OFF",'In depth results'!$D$5+(AS20-AS21),'In depth results'!$D$5)</f>
        <v>470</v>
      </c>
      <c r="AT30" s="145">
        <f ca="1">IF(AT23="PAID OFF",'In depth results'!$D$5+(AT20-AT21),'In depth results'!$D$5)</f>
        <v>470</v>
      </c>
      <c r="AU30" s="145">
        <f ca="1">IF(AU23="PAID OFF",'In depth results'!$D$5+(AU20-AU21),'In depth results'!$D$5)</f>
        <v>470</v>
      </c>
      <c r="AV30" s="145">
        <f ca="1">IF(AV23="PAID OFF",'In depth results'!$D$5+(AV20-AV21),'In depth results'!$D$5)</f>
        <v>470</v>
      </c>
      <c r="AW30" s="145">
        <f ca="1">IF(AW23="PAID OFF",'In depth results'!$D$5+(AW20-AW21),'In depth results'!$D$5)</f>
        <v>470</v>
      </c>
      <c r="AX30" s="145">
        <f ca="1">IF(AX23="PAID OFF",'In depth results'!$D$5+(AX20-AX21),'In depth results'!$D$5)</f>
        <v>470</v>
      </c>
      <c r="AY30" s="145">
        <f ca="1">IF(AY23="PAID OFF",'In depth results'!$D$5+(AY20-AY21),'In depth results'!$D$5)</f>
        <v>470</v>
      </c>
      <c r="AZ30" s="145">
        <f ca="1">IF(AZ23="PAID OFF",'In depth results'!$D$5+(AZ20-AZ21),'In depth results'!$D$5)</f>
        <v>470</v>
      </c>
      <c r="BA30" s="145">
        <f ca="1">IF(BA23="PAID OFF",'In depth results'!$D$5+(BA20-BA21),'In depth results'!$D$5)</f>
        <v>470</v>
      </c>
      <c r="BB30" s="145">
        <f ca="1">IF(BB23="PAID OFF",'In depth results'!$D$5+(BB20-BB21),'In depth results'!$D$5)</f>
        <v>470</v>
      </c>
      <c r="BC30" s="145">
        <f ca="1">IF(BC23="PAID OFF",'In depth results'!$D$5+(BC20-BC21),'In depth results'!$D$5)</f>
        <v>470</v>
      </c>
      <c r="BD30" s="145">
        <f ca="1">IF(BD23="PAID OFF",'In depth results'!$D$5+(BD20-BD21),'In depth results'!$D$5)</f>
        <v>470</v>
      </c>
      <c r="BE30" s="145">
        <f ca="1">IF(BE23="PAID OFF",'In depth results'!$D$5+(BE20-BE21),'In depth results'!$D$5)</f>
        <v>470</v>
      </c>
      <c r="BF30" s="145">
        <f ca="1">IF(BF23="PAID OFF",'In depth results'!$D$5+(BF20-BF21),'In depth results'!$D$5)</f>
        <v>470</v>
      </c>
      <c r="BG30" s="145">
        <f ca="1">IF(BG23="PAID OFF",'In depth results'!$D$5+(BG20-BG21),'In depth results'!$D$5)</f>
        <v>470</v>
      </c>
      <c r="BH30" s="145">
        <f ca="1">IF(BH23="PAID OFF",'In depth results'!$D$5+(BH20-BH21),'In depth results'!$D$5)</f>
        <v>470</v>
      </c>
      <c r="BI30" s="145">
        <f ca="1">IF(BI23="PAID OFF",'In depth results'!$D$5+(BI20-BI21),'In depth results'!$D$5)</f>
        <v>470</v>
      </c>
      <c r="BJ30" s="145">
        <f ca="1">IF(BJ23="PAID OFF",'In depth results'!$D$5+(BJ20-BJ21),'In depth results'!$D$5)</f>
        <v>470</v>
      </c>
      <c r="BK30" s="145">
        <f ca="1">IF(BK23="PAID OFF",'In depth results'!$D$5+(BK20-BK21),'In depth results'!$D$5)</f>
        <v>470</v>
      </c>
      <c r="BL30" s="145">
        <f ca="1">IF(BL23="PAID OFF",'In depth results'!$D$5+(BL20-BL21),'In depth results'!$D$5)</f>
        <v>470</v>
      </c>
      <c r="BM30" s="145">
        <f ca="1">IF(BM23="PAID OFF",'In depth results'!$D$5+(BM20-BM21),'In depth results'!$D$5)</f>
        <v>470</v>
      </c>
      <c r="BN30" s="145">
        <f ca="1">IF(BN23="PAID OFF",'In depth results'!$D$5+(BN20-BN21),'In depth results'!$D$5)</f>
        <v>470</v>
      </c>
      <c r="BO30" s="145">
        <f ca="1">IF(BO23="PAID OFF",'In depth results'!$D$5+(BO20-BO21),'In depth results'!$D$5)</f>
        <v>470</v>
      </c>
      <c r="BP30" s="145">
        <f ca="1">IF(BP23="PAID OFF",'In depth results'!$D$5+(BP20-BP21),'In depth results'!$D$5)</f>
        <v>470</v>
      </c>
      <c r="BQ30" s="145">
        <f ca="1">IF(BQ23="PAID OFF",'In depth results'!$D$5+(BQ20-BQ21),'In depth results'!$D$5)</f>
        <v>470</v>
      </c>
      <c r="BR30" s="145">
        <f ca="1">IF(BR23="PAID OFF",'In depth results'!$D$5+(BR20-BR21),'In depth results'!$D$5)</f>
        <v>470</v>
      </c>
      <c r="BS30" s="145">
        <f ca="1">IF(BS23="PAID OFF",'In depth results'!$D$5+(BS20-BS21),'In depth results'!$D$5)</f>
        <v>470</v>
      </c>
      <c r="BT30" s="145">
        <f ca="1">IF(BT23="PAID OFF",'In depth results'!$D$5+(BT20-BT21),'In depth results'!$D$5)</f>
        <v>470</v>
      </c>
      <c r="BU30" s="145">
        <f ca="1">IF(BU23="PAID OFF",'In depth results'!$D$5+(BU20-BU21),'In depth results'!$D$5)</f>
        <v>470</v>
      </c>
      <c r="BV30" s="145">
        <f ca="1">IF(BV23="PAID OFF",'In depth results'!$D$5+(BV20-BV21),'In depth results'!$D$5)</f>
        <v>470</v>
      </c>
      <c r="BW30" s="145">
        <f ca="1">IF(BW23="PAID OFF",'In depth results'!$D$5+(BW20-BW21),'In depth results'!$D$5)</f>
        <v>470</v>
      </c>
      <c r="BX30" s="145">
        <f ca="1">IF(BX23="PAID OFF",'In depth results'!$D$5+(BX20-BX21),'In depth results'!$D$5)</f>
        <v>470</v>
      </c>
      <c r="BY30" s="145">
        <f ca="1">IF(BY23="PAID OFF",'In depth results'!$D$5+(BY20-BY21),'In depth results'!$D$5)</f>
        <v>470</v>
      </c>
      <c r="BZ30" s="145">
        <f ca="1">IF(BZ23="PAID OFF",'In depth results'!$D$5+(BZ20-BZ21),'In depth results'!$D$5)</f>
        <v>470</v>
      </c>
      <c r="CA30" s="145">
        <f ca="1">IF(CA23="PAID OFF",'In depth results'!$D$5+(CA20-CA21),'In depth results'!$D$5)</f>
        <v>470</v>
      </c>
      <c r="CB30" s="145">
        <f ca="1">IF(CB23="PAID OFF",'In depth results'!$D$5+(CB20-CB21),'In depth results'!$D$5)</f>
        <v>470</v>
      </c>
      <c r="CC30" s="145">
        <f ca="1">IF(CC23="PAID OFF",'In depth results'!$D$5+(CC20-CC21),'In depth results'!$D$5)</f>
        <v>470</v>
      </c>
      <c r="CD30" s="145">
        <f ca="1">IF(CD23="PAID OFF",'In depth results'!$D$5+(CD20-CD21),'In depth results'!$D$5)</f>
        <v>470</v>
      </c>
      <c r="CE30" s="145">
        <f ca="1">IF(CE23="PAID OFF",'In depth results'!$D$5+(CE20-CE21),'In depth results'!$D$5)</f>
        <v>470</v>
      </c>
      <c r="CF30" s="145">
        <f ca="1">IF(CF23="PAID OFF",'In depth results'!$D$5+(CF20-CF21),'In depth results'!$D$5)</f>
        <v>470</v>
      </c>
      <c r="CG30" s="145">
        <f ca="1">IF(CG23="PAID OFF",'In depth results'!$D$5+(CG20-CG21),'In depth results'!$D$5)</f>
        <v>470</v>
      </c>
      <c r="CH30" s="145">
        <f ca="1">IF(CH23="PAID OFF",'In depth results'!$D$5+(CH20-CH21),'In depth results'!$D$5)</f>
        <v>470</v>
      </c>
      <c r="CI30" s="145">
        <f ca="1">IF(CI23="PAID OFF",'In depth results'!$D$5+(CI20-CI21),'In depth results'!$D$5)</f>
        <v>470</v>
      </c>
      <c r="CJ30" s="145">
        <f ca="1">IF(CJ23="PAID OFF",'In depth results'!$D$5+(CJ20-CJ21),'In depth results'!$D$5)</f>
        <v>470</v>
      </c>
      <c r="CK30" s="145">
        <f ca="1">IF(CK23="PAID OFF",'In depth results'!$D$5+(CK20-CK21),'In depth results'!$D$5)</f>
        <v>470</v>
      </c>
      <c r="CL30" s="145">
        <f ca="1">IF(CL23="PAID OFF",'In depth results'!$D$5+(CL20-CL21),'In depth results'!$D$5)</f>
        <v>470</v>
      </c>
      <c r="CM30" s="145">
        <f ca="1">IF(CM23="PAID OFF",'In depth results'!$D$5+(CM20-CM21),'In depth results'!$D$5)</f>
        <v>470</v>
      </c>
      <c r="CN30" s="145">
        <f ca="1">IF(CN23="PAID OFF",'In depth results'!$D$5+(CN20-CN21),'In depth results'!$D$5)</f>
        <v>470</v>
      </c>
      <c r="CO30" s="145">
        <f ca="1">IF(CO23="PAID OFF",'In depth results'!$D$5+(CO20-CO21),'In depth results'!$D$5)</f>
        <v>470</v>
      </c>
      <c r="CP30" s="145">
        <f ca="1">IF(CP23="PAID OFF",'In depth results'!$D$5+(CP20-CP21),'In depth results'!$D$5)</f>
        <v>470</v>
      </c>
      <c r="CQ30" s="145">
        <f ca="1">IF(CQ23="PAID OFF",'In depth results'!$D$5+(CQ20-CQ21),'In depth results'!$D$5)</f>
        <v>470</v>
      </c>
      <c r="CR30" s="145">
        <f ca="1">IF(CR23="PAID OFF",'In depth results'!$D$5+(CR20-CR21),'In depth results'!$D$5)</f>
        <v>470</v>
      </c>
      <c r="CS30" s="145">
        <f ca="1">IF(CS23="PAID OFF",'In depth results'!$D$5+(CS20-CS21),'In depth results'!$D$5)</f>
        <v>470</v>
      </c>
      <c r="CT30" s="145">
        <f ca="1">IF(CT23="PAID OFF",'In depth results'!$D$5+(CT20-CT21),'In depth results'!$D$5)</f>
        <v>470</v>
      </c>
      <c r="CU30" s="145">
        <f ca="1">IF(CU23="PAID OFF",'In depth results'!$D$5+(CU20-CU21),'In depth results'!$D$5)</f>
        <v>470</v>
      </c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</row>
    <row r="31" spans="1:123" x14ac:dyDescent="0.35">
      <c r="A31" s="21"/>
      <c r="B31" s="144" t="s">
        <v>25</v>
      </c>
      <c r="C31" s="145">
        <f ca="1">IF(C29&lt;C30,C29,C30)</f>
        <v>20</v>
      </c>
      <c r="D31" s="145">
        <f t="shared" ref="D31:BO31" ca="1" si="400">IF(D29&lt;D30,D29,D30)</f>
        <v>20</v>
      </c>
      <c r="E31" s="145">
        <f t="shared" ca="1" si="400"/>
        <v>20</v>
      </c>
      <c r="F31" s="145">
        <f t="shared" ca="1" si="400"/>
        <v>20</v>
      </c>
      <c r="G31" s="145">
        <f t="shared" ca="1" si="400"/>
        <v>20</v>
      </c>
      <c r="H31" s="145">
        <f t="shared" ca="1" si="400"/>
        <v>20</v>
      </c>
      <c r="I31" s="145">
        <f t="shared" ca="1" si="400"/>
        <v>20</v>
      </c>
      <c r="J31" s="145">
        <f t="shared" ca="1" si="400"/>
        <v>20</v>
      </c>
      <c r="K31" s="145">
        <f t="shared" ca="1" si="400"/>
        <v>20</v>
      </c>
      <c r="L31" s="145">
        <f t="shared" ca="1" si="400"/>
        <v>20</v>
      </c>
      <c r="M31" s="145">
        <f t="shared" ca="1" si="400"/>
        <v>20</v>
      </c>
      <c r="N31" s="145">
        <f t="shared" ca="1" si="400"/>
        <v>20</v>
      </c>
      <c r="O31" s="145">
        <f t="shared" ca="1" si="400"/>
        <v>20</v>
      </c>
      <c r="P31" s="145">
        <f t="shared" ca="1" si="400"/>
        <v>20</v>
      </c>
      <c r="Q31" s="145">
        <f t="shared" ca="1" si="400"/>
        <v>20</v>
      </c>
      <c r="R31" s="145">
        <f t="shared" ca="1" si="400"/>
        <v>20</v>
      </c>
      <c r="S31" s="145">
        <f t="shared" ca="1" si="400"/>
        <v>20</v>
      </c>
      <c r="T31" s="145">
        <f t="shared" ca="1" si="400"/>
        <v>20</v>
      </c>
      <c r="U31" s="145">
        <f t="shared" ca="1" si="400"/>
        <v>20</v>
      </c>
      <c r="V31" s="145">
        <f t="shared" ca="1" si="400"/>
        <v>20</v>
      </c>
      <c r="W31" s="145">
        <f t="shared" ca="1" si="400"/>
        <v>20</v>
      </c>
      <c r="X31" s="145">
        <f t="shared" ca="1" si="400"/>
        <v>20</v>
      </c>
      <c r="Y31" s="145">
        <f t="shared" ca="1" si="400"/>
        <v>20</v>
      </c>
      <c r="Z31" s="145">
        <f t="shared" ca="1" si="400"/>
        <v>20</v>
      </c>
      <c r="AA31" s="145">
        <f t="shared" ca="1" si="400"/>
        <v>171.09706241182235</v>
      </c>
      <c r="AB31" s="145">
        <f t="shared" ca="1" si="400"/>
        <v>370</v>
      </c>
      <c r="AC31" s="145">
        <f t="shared" ca="1" si="400"/>
        <v>64.702060257549277</v>
      </c>
      <c r="AD31" s="145">
        <f t="shared" ca="1" si="400"/>
        <v>0</v>
      </c>
      <c r="AE31" s="145">
        <f t="shared" ca="1" si="400"/>
        <v>0</v>
      </c>
      <c r="AF31" s="145">
        <f t="shared" ca="1" si="400"/>
        <v>0</v>
      </c>
      <c r="AG31" s="145">
        <f t="shared" ca="1" si="400"/>
        <v>0</v>
      </c>
      <c r="AH31" s="145">
        <f t="shared" ca="1" si="400"/>
        <v>0</v>
      </c>
      <c r="AI31" s="145">
        <f t="shared" ca="1" si="400"/>
        <v>0</v>
      </c>
      <c r="AJ31" s="145">
        <f t="shared" ca="1" si="400"/>
        <v>0</v>
      </c>
      <c r="AK31" s="145">
        <f t="shared" ca="1" si="400"/>
        <v>0</v>
      </c>
      <c r="AL31" s="145">
        <f t="shared" ca="1" si="400"/>
        <v>0</v>
      </c>
      <c r="AM31" s="145">
        <f t="shared" ca="1" si="400"/>
        <v>0</v>
      </c>
      <c r="AN31" s="145">
        <f t="shared" ca="1" si="400"/>
        <v>0</v>
      </c>
      <c r="AO31" s="145">
        <f t="shared" ca="1" si="400"/>
        <v>0</v>
      </c>
      <c r="AP31" s="145">
        <f t="shared" ca="1" si="400"/>
        <v>0</v>
      </c>
      <c r="AQ31" s="145">
        <f t="shared" ca="1" si="400"/>
        <v>0</v>
      </c>
      <c r="AR31" s="145">
        <f t="shared" ca="1" si="400"/>
        <v>0</v>
      </c>
      <c r="AS31" s="145">
        <f t="shared" ca="1" si="400"/>
        <v>0</v>
      </c>
      <c r="AT31" s="145">
        <f t="shared" ca="1" si="400"/>
        <v>0</v>
      </c>
      <c r="AU31" s="145">
        <f t="shared" ca="1" si="400"/>
        <v>0</v>
      </c>
      <c r="AV31" s="145">
        <f t="shared" ca="1" si="400"/>
        <v>0</v>
      </c>
      <c r="AW31" s="145">
        <f t="shared" ca="1" si="400"/>
        <v>0</v>
      </c>
      <c r="AX31" s="145">
        <f t="shared" ca="1" si="400"/>
        <v>0</v>
      </c>
      <c r="AY31" s="145">
        <f t="shared" ca="1" si="400"/>
        <v>0</v>
      </c>
      <c r="AZ31" s="145">
        <f t="shared" ca="1" si="400"/>
        <v>0</v>
      </c>
      <c r="BA31" s="145">
        <f t="shared" ca="1" si="400"/>
        <v>0</v>
      </c>
      <c r="BB31" s="145">
        <f t="shared" ca="1" si="400"/>
        <v>0</v>
      </c>
      <c r="BC31" s="145">
        <f t="shared" ca="1" si="400"/>
        <v>0</v>
      </c>
      <c r="BD31" s="145">
        <f t="shared" ca="1" si="400"/>
        <v>0</v>
      </c>
      <c r="BE31" s="145">
        <f t="shared" ca="1" si="400"/>
        <v>0</v>
      </c>
      <c r="BF31" s="145">
        <f t="shared" ca="1" si="400"/>
        <v>0</v>
      </c>
      <c r="BG31" s="145">
        <f t="shared" ca="1" si="400"/>
        <v>0</v>
      </c>
      <c r="BH31" s="145">
        <f t="shared" ca="1" si="400"/>
        <v>0</v>
      </c>
      <c r="BI31" s="145">
        <f t="shared" ca="1" si="400"/>
        <v>0</v>
      </c>
      <c r="BJ31" s="145">
        <f t="shared" ca="1" si="400"/>
        <v>0</v>
      </c>
      <c r="BK31" s="145">
        <f t="shared" ca="1" si="400"/>
        <v>0</v>
      </c>
      <c r="BL31" s="145">
        <f t="shared" ca="1" si="400"/>
        <v>0</v>
      </c>
      <c r="BM31" s="145">
        <f t="shared" ca="1" si="400"/>
        <v>0</v>
      </c>
      <c r="BN31" s="145">
        <f t="shared" ca="1" si="400"/>
        <v>0</v>
      </c>
      <c r="BO31" s="145">
        <f t="shared" ca="1" si="400"/>
        <v>0</v>
      </c>
      <c r="BP31" s="145">
        <f t="shared" ref="BP31:CU31" ca="1" si="401">IF(BP29&lt;BP30,BP29,BP30)</f>
        <v>0</v>
      </c>
      <c r="BQ31" s="145">
        <f t="shared" ca="1" si="401"/>
        <v>0</v>
      </c>
      <c r="BR31" s="145">
        <f t="shared" ca="1" si="401"/>
        <v>0</v>
      </c>
      <c r="BS31" s="145">
        <f t="shared" ca="1" si="401"/>
        <v>0</v>
      </c>
      <c r="BT31" s="145">
        <f t="shared" ca="1" si="401"/>
        <v>0</v>
      </c>
      <c r="BU31" s="145">
        <f t="shared" ca="1" si="401"/>
        <v>0</v>
      </c>
      <c r="BV31" s="145">
        <f t="shared" ca="1" si="401"/>
        <v>0</v>
      </c>
      <c r="BW31" s="145">
        <f t="shared" ca="1" si="401"/>
        <v>0</v>
      </c>
      <c r="BX31" s="145">
        <f t="shared" ca="1" si="401"/>
        <v>0</v>
      </c>
      <c r="BY31" s="145">
        <f t="shared" ca="1" si="401"/>
        <v>0</v>
      </c>
      <c r="BZ31" s="145">
        <f t="shared" ca="1" si="401"/>
        <v>0</v>
      </c>
      <c r="CA31" s="145">
        <f t="shared" ca="1" si="401"/>
        <v>0</v>
      </c>
      <c r="CB31" s="145">
        <f t="shared" ca="1" si="401"/>
        <v>0</v>
      </c>
      <c r="CC31" s="145">
        <f t="shared" ca="1" si="401"/>
        <v>0</v>
      </c>
      <c r="CD31" s="145">
        <f t="shared" ca="1" si="401"/>
        <v>0</v>
      </c>
      <c r="CE31" s="145">
        <f t="shared" ca="1" si="401"/>
        <v>0</v>
      </c>
      <c r="CF31" s="145">
        <f t="shared" ca="1" si="401"/>
        <v>0</v>
      </c>
      <c r="CG31" s="145">
        <f t="shared" ca="1" si="401"/>
        <v>0</v>
      </c>
      <c r="CH31" s="145">
        <f t="shared" ca="1" si="401"/>
        <v>0</v>
      </c>
      <c r="CI31" s="145">
        <f t="shared" ca="1" si="401"/>
        <v>0</v>
      </c>
      <c r="CJ31" s="145">
        <f t="shared" ca="1" si="401"/>
        <v>0</v>
      </c>
      <c r="CK31" s="145">
        <f t="shared" ca="1" si="401"/>
        <v>0</v>
      </c>
      <c r="CL31" s="145">
        <f t="shared" ca="1" si="401"/>
        <v>0</v>
      </c>
      <c r="CM31" s="145">
        <f t="shared" ca="1" si="401"/>
        <v>0</v>
      </c>
      <c r="CN31" s="145">
        <f t="shared" ca="1" si="401"/>
        <v>0</v>
      </c>
      <c r="CO31" s="145">
        <f t="shared" ca="1" si="401"/>
        <v>0</v>
      </c>
      <c r="CP31" s="145">
        <f t="shared" ca="1" si="401"/>
        <v>0</v>
      </c>
      <c r="CQ31" s="145">
        <f t="shared" ca="1" si="401"/>
        <v>0</v>
      </c>
      <c r="CR31" s="145">
        <f t="shared" ca="1" si="401"/>
        <v>0</v>
      </c>
      <c r="CS31" s="145">
        <f t="shared" ca="1" si="401"/>
        <v>0</v>
      </c>
      <c r="CT31" s="145">
        <f t="shared" ca="1" si="401"/>
        <v>0</v>
      </c>
      <c r="CU31" s="145">
        <f t="shared" ca="1" si="401"/>
        <v>0</v>
      </c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</row>
    <row r="32" spans="1:123" x14ac:dyDescent="0.35">
      <c r="A32" s="21"/>
      <c r="B32" s="144" t="s">
        <v>26</v>
      </c>
      <c r="C32" s="145">
        <f ca="1">C29-C31+C28</f>
        <v>984.16666666666663</v>
      </c>
      <c r="D32" s="145">
        <f t="shared" ref="D32" ca="1" si="402">D29-D31</f>
        <v>968.26736111111109</v>
      </c>
      <c r="E32" s="145">
        <f t="shared" ref="E32" ca="1" si="403">E29-E31</f>
        <v>952.30180844907409</v>
      </c>
      <c r="F32" s="145">
        <f t="shared" ref="F32" ca="1" si="404">F29-F31</f>
        <v>936.26973265094523</v>
      </c>
      <c r="G32" s="145">
        <f t="shared" ref="G32" ca="1" si="405">G29-G31</f>
        <v>920.17085653699087</v>
      </c>
      <c r="H32" s="145">
        <f t="shared" ref="H32" ca="1" si="406">H29-H31</f>
        <v>904.00490177256165</v>
      </c>
      <c r="I32" s="145">
        <f t="shared" ref="I32" ca="1" si="407">I29-I31</f>
        <v>887.77158886328061</v>
      </c>
      <c r="J32" s="145">
        <f t="shared" ref="J32" ca="1" si="408">J29-J31</f>
        <v>871.47063715021091</v>
      </c>
      <c r="K32" s="145">
        <f t="shared" ref="K32" ca="1" si="409">K29-K31</f>
        <v>855.10176480500343</v>
      </c>
      <c r="L32" s="145">
        <f t="shared" ref="L32" ca="1" si="410">L29-L31</f>
        <v>838.66468882502431</v>
      </c>
      <c r="M32" s="145">
        <f t="shared" ref="M32" ca="1" si="411">M29-M31</f>
        <v>822.15912502846186</v>
      </c>
      <c r="N32" s="145">
        <f t="shared" ref="N32" ca="1" si="412">N29-N31</f>
        <v>805.58478804941376</v>
      </c>
      <c r="O32" s="145">
        <f t="shared" ref="O32" ca="1" si="413">O29-O31</f>
        <v>788.941391332953</v>
      </c>
      <c r="P32" s="145">
        <f t="shared" ref="P32" ca="1" si="414">P29-P31</f>
        <v>772.22864713017361</v>
      </c>
      <c r="Q32" s="145">
        <f t="shared" ref="Q32" ca="1" si="415">Q29-Q31</f>
        <v>755.44626649321606</v>
      </c>
      <c r="R32" s="145">
        <f t="shared" ref="R32" ca="1" si="416">R29-R31</f>
        <v>738.59395927027117</v>
      </c>
      <c r="S32" s="145">
        <f t="shared" ref="S32" ca="1" si="417">S29-S31</f>
        <v>721.67143410056394</v>
      </c>
      <c r="T32" s="145">
        <f t="shared" ref="T32" ca="1" si="418">T29-T31</f>
        <v>704.67839840931629</v>
      </c>
      <c r="U32" s="145">
        <f t="shared" ref="U32" ca="1" si="419">U29-U31</f>
        <v>687.61455840268843</v>
      </c>
      <c r="V32" s="145">
        <f t="shared" ref="V32" ca="1" si="420">V29-V31</f>
        <v>670.47961906269961</v>
      </c>
      <c r="W32" s="145">
        <f t="shared" ref="W32" ca="1" si="421">W29-W31</f>
        <v>653.27328414212752</v>
      </c>
      <c r="X32" s="145">
        <f t="shared" ref="X32" ca="1" si="422">X29-X31</f>
        <v>635.99525615938637</v>
      </c>
      <c r="Y32" s="145">
        <f t="shared" ref="Y32" ca="1" si="423">Y29-Y31</f>
        <v>618.64523639338381</v>
      </c>
      <c r="Z32" s="145">
        <f t="shared" ref="Z32" ca="1" si="424">Z29-Z31</f>
        <v>601.22292487835625</v>
      </c>
      <c r="AA32" s="145">
        <f t="shared" ref="AA32" ca="1" si="425">AA29-AA31</f>
        <v>432.63095798686038</v>
      </c>
      <c r="AB32" s="145">
        <f t="shared" ref="AB32" ca="1" si="426">AB29-AB31</f>
        <v>64.433586978472306</v>
      </c>
      <c r="AC32" s="145">
        <f t="shared" ref="AC32" ca="1" si="427">AC29-AC31</f>
        <v>0</v>
      </c>
      <c r="AD32" s="145">
        <f t="shared" ref="AD32" ca="1" si="428">AD29-AD31</f>
        <v>0</v>
      </c>
      <c r="AE32" s="145">
        <f t="shared" ref="AE32" ca="1" si="429">AE29-AE31</f>
        <v>0</v>
      </c>
      <c r="AF32" s="145">
        <f t="shared" ref="AF32" ca="1" si="430">AF29-AF31</f>
        <v>0</v>
      </c>
      <c r="AG32" s="145">
        <f t="shared" ref="AG32" ca="1" si="431">AG29-AG31</f>
        <v>0</v>
      </c>
      <c r="AH32" s="145">
        <f t="shared" ref="AH32" ca="1" si="432">AH29-AH31</f>
        <v>0</v>
      </c>
      <c r="AI32" s="145">
        <f t="shared" ref="AI32" ca="1" si="433">AI29-AI31</f>
        <v>0</v>
      </c>
      <c r="AJ32" s="145">
        <f t="shared" ref="AJ32" ca="1" si="434">AJ29-AJ31</f>
        <v>0</v>
      </c>
      <c r="AK32" s="145">
        <f t="shared" ref="AK32" ca="1" si="435">AK29-AK31</f>
        <v>0</v>
      </c>
      <c r="AL32" s="145">
        <f t="shared" ref="AL32" ca="1" si="436">AL29-AL31</f>
        <v>0</v>
      </c>
      <c r="AM32" s="145">
        <f t="shared" ref="AM32" ca="1" si="437">AM29-AM31</f>
        <v>0</v>
      </c>
      <c r="AN32" s="145">
        <f t="shared" ref="AN32" ca="1" si="438">AN29-AN31</f>
        <v>0</v>
      </c>
      <c r="AO32" s="145">
        <f t="shared" ref="AO32" ca="1" si="439">AO29-AO31</f>
        <v>0</v>
      </c>
      <c r="AP32" s="145">
        <f t="shared" ref="AP32" ca="1" si="440">AP29-AP31</f>
        <v>0</v>
      </c>
      <c r="AQ32" s="145">
        <f t="shared" ref="AQ32" ca="1" si="441">AQ29-AQ31</f>
        <v>0</v>
      </c>
      <c r="AR32" s="145">
        <f t="shared" ref="AR32" ca="1" si="442">AR29-AR31</f>
        <v>0</v>
      </c>
      <c r="AS32" s="145">
        <f t="shared" ref="AS32" ca="1" si="443">AS29-AS31</f>
        <v>0</v>
      </c>
      <c r="AT32" s="145">
        <f t="shared" ref="AT32" ca="1" si="444">AT29-AT31</f>
        <v>0</v>
      </c>
      <c r="AU32" s="145">
        <f t="shared" ref="AU32" ca="1" si="445">AU29-AU31</f>
        <v>0</v>
      </c>
      <c r="AV32" s="145">
        <f t="shared" ref="AV32" ca="1" si="446">AV29-AV31</f>
        <v>0</v>
      </c>
      <c r="AW32" s="145">
        <f t="shared" ref="AW32" ca="1" si="447">AW29-AW31</f>
        <v>0</v>
      </c>
      <c r="AX32" s="145">
        <f t="shared" ref="AX32" ca="1" si="448">AX29-AX31</f>
        <v>0</v>
      </c>
      <c r="AY32" s="145">
        <f t="shared" ref="AY32" ca="1" si="449">AY29-AY31</f>
        <v>0</v>
      </c>
      <c r="AZ32" s="145">
        <f t="shared" ref="AZ32" ca="1" si="450">AZ29-AZ31</f>
        <v>0</v>
      </c>
      <c r="BA32" s="145">
        <f t="shared" ref="BA32" ca="1" si="451">BA29-BA31</f>
        <v>0</v>
      </c>
      <c r="BB32" s="145">
        <f t="shared" ref="BB32" ca="1" si="452">BB29-BB31</f>
        <v>0</v>
      </c>
      <c r="BC32" s="145">
        <f t="shared" ref="BC32" ca="1" si="453">BC29-BC31</f>
        <v>0</v>
      </c>
      <c r="BD32" s="145">
        <f t="shared" ref="BD32" ca="1" si="454">BD29-BD31</f>
        <v>0</v>
      </c>
      <c r="BE32" s="145">
        <f t="shared" ref="BE32" ca="1" si="455">BE29-BE31</f>
        <v>0</v>
      </c>
      <c r="BF32" s="145">
        <f t="shared" ref="BF32" ca="1" si="456">BF29-BF31</f>
        <v>0</v>
      </c>
      <c r="BG32" s="145">
        <f t="shared" ref="BG32" ca="1" si="457">BG29-BG31</f>
        <v>0</v>
      </c>
      <c r="BH32" s="145">
        <f t="shared" ref="BH32" ca="1" si="458">BH29-BH31</f>
        <v>0</v>
      </c>
      <c r="BI32" s="145">
        <f t="shared" ref="BI32" ca="1" si="459">BI29-BI31</f>
        <v>0</v>
      </c>
      <c r="BJ32" s="145">
        <f t="shared" ref="BJ32" ca="1" si="460">BJ29-BJ31</f>
        <v>0</v>
      </c>
      <c r="BK32" s="145">
        <f t="shared" ref="BK32" ca="1" si="461">BK29-BK31</f>
        <v>0</v>
      </c>
      <c r="BL32" s="145">
        <f t="shared" ref="BL32" ca="1" si="462">BL29-BL31</f>
        <v>0</v>
      </c>
      <c r="BM32" s="145">
        <f t="shared" ref="BM32" ca="1" si="463">BM29-BM31</f>
        <v>0</v>
      </c>
      <c r="BN32" s="145">
        <f t="shared" ref="BN32" ca="1" si="464">BN29-BN31</f>
        <v>0</v>
      </c>
      <c r="BO32" s="145">
        <f t="shared" ref="BO32" ca="1" si="465">BO29-BO31</f>
        <v>0</v>
      </c>
      <c r="BP32" s="145">
        <f t="shared" ref="BP32" ca="1" si="466">BP29-BP31</f>
        <v>0</v>
      </c>
      <c r="BQ32" s="145">
        <f t="shared" ref="BQ32" ca="1" si="467">BQ29-BQ31</f>
        <v>0</v>
      </c>
      <c r="BR32" s="145">
        <f t="shared" ref="BR32" ca="1" si="468">BR29-BR31</f>
        <v>0</v>
      </c>
      <c r="BS32" s="145">
        <f t="shared" ref="BS32" ca="1" si="469">BS29-BS31</f>
        <v>0</v>
      </c>
      <c r="BT32" s="145">
        <f t="shared" ref="BT32" ca="1" si="470">BT29-BT31</f>
        <v>0</v>
      </c>
      <c r="BU32" s="145">
        <f t="shared" ref="BU32" ca="1" si="471">BU29-BU31</f>
        <v>0</v>
      </c>
      <c r="BV32" s="145">
        <f t="shared" ref="BV32" ca="1" si="472">BV29-BV31</f>
        <v>0</v>
      </c>
      <c r="BW32" s="145">
        <f t="shared" ref="BW32" ca="1" si="473">BW29-BW31</f>
        <v>0</v>
      </c>
      <c r="BX32" s="145">
        <f t="shared" ref="BX32" ca="1" si="474">BX29-BX31</f>
        <v>0</v>
      </c>
      <c r="BY32" s="145">
        <f t="shared" ref="BY32" ca="1" si="475">BY29-BY31</f>
        <v>0</v>
      </c>
      <c r="BZ32" s="145">
        <f t="shared" ref="BZ32" ca="1" si="476">BZ29-BZ31</f>
        <v>0</v>
      </c>
      <c r="CA32" s="145">
        <f t="shared" ref="CA32" ca="1" si="477">CA29-CA31</f>
        <v>0</v>
      </c>
      <c r="CB32" s="145">
        <f t="shared" ref="CB32" ca="1" si="478">CB29-CB31</f>
        <v>0</v>
      </c>
      <c r="CC32" s="145">
        <f t="shared" ref="CC32" ca="1" si="479">CC29-CC31</f>
        <v>0</v>
      </c>
      <c r="CD32" s="145">
        <f t="shared" ref="CD32" ca="1" si="480">CD29-CD31</f>
        <v>0</v>
      </c>
      <c r="CE32" s="145">
        <f t="shared" ref="CE32" ca="1" si="481">CE29-CE31</f>
        <v>0</v>
      </c>
      <c r="CF32" s="145">
        <f t="shared" ref="CF32" ca="1" si="482">CF29-CF31</f>
        <v>0</v>
      </c>
      <c r="CG32" s="145">
        <f t="shared" ref="CG32" ca="1" si="483">CG29-CG31</f>
        <v>0</v>
      </c>
      <c r="CH32" s="145">
        <f t="shared" ref="CH32" ca="1" si="484">CH29-CH31</f>
        <v>0</v>
      </c>
      <c r="CI32" s="145">
        <f t="shared" ref="CI32" ca="1" si="485">CI29-CI31</f>
        <v>0</v>
      </c>
      <c r="CJ32" s="145">
        <f t="shared" ref="CJ32" ca="1" si="486">CJ29-CJ31</f>
        <v>0</v>
      </c>
      <c r="CK32" s="145">
        <f t="shared" ref="CK32" ca="1" si="487">CK29-CK31</f>
        <v>0</v>
      </c>
      <c r="CL32" s="145">
        <f t="shared" ref="CL32" ca="1" si="488">CL29-CL31</f>
        <v>0</v>
      </c>
      <c r="CM32" s="145">
        <f t="shared" ref="CM32" ca="1" si="489">CM29-CM31</f>
        <v>0</v>
      </c>
      <c r="CN32" s="145">
        <f t="shared" ref="CN32" ca="1" si="490">CN29-CN31</f>
        <v>0</v>
      </c>
      <c r="CO32" s="145">
        <f t="shared" ref="CO32" ca="1" si="491">CO29-CO31</f>
        <v>0</v>
      </c>
      <c r="CP32" s="145">
        <f t="shared" ref="CP32" ca="1" si="492">CP29-CP31</f>
        <v>0</v>
      </c>
      <c r="CQ32" s="145">
        <f t="shared" ref="CQ32" ca="1" si="493">CQ29-CQ31</f>
        <v>0</v>
      </c>
      <c r="CR32" s="145">
        <f t="shared" ref="CR32" ca="1" si="494">CR29-CR31</f>
        <v>0</v>
      </c>
      <c r="CS32" s="145">
        <f t="shared" ref="CS32" ca="1" si="495">CS29-CS31</f>
        <v>0</v>
      </c>
      <c r="CT32" s="145">
        <f t="shared" ref="CT32:CU32" ca="1" si="496">CT29-CT31</f>
        <v>0</v>
      </c>
      <c r="CU32" s="145">
        <f t="shared" ca="1" si="496"/>
        <v>0</v>
      </c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</row>
    <row r="33" spans="1:123" x14ac:dyDescent="0.35">
      <c r="A33" s="21"/>
      <c r="B33" s="144"/>
      <c r="C33" s="143" t="str">
        <f ca="1">IF(C32=0,"PAID OFF","")</f>
        <v/>
      </c>
      <c r="D33" s="143" t="str">
        <f t="shared" ref="D33:BO33" ca="1" si="497">IF(D32=0,"PAID OFF","")</f>
        <v/>
      </c>
      <c r="E33" s="143" t="str">
        <f t="shared" ca="1" si="497"/>
        <v/>
      </c>
      <c r="F33" s="143" t="str">
        <f t="shared" ca="1" si="497"/>
        <v/>
      </c>
      <c r="G33" s="143" t="str">
        <f t="shared" ca="1" si="497"/>
        <v/>
      </c>
      <c r="H33" s="143" t="str">
        <f t="shared" ca="1" si="497"/>
        <v/>
      </c>
      <c r="I33" s="143" t="str">
        <f t="shared" ca="1" si="497"/>
        <v/>
      </c>
      <c r="J33" s="143" t="str">
        <f t="shared" ca="1" si="497"/>
        <v/>
      </c>
      <c r="K33" s="143" t="str">
        <f t="shared" ca="1" si="497"/>
        <v/>
      </c>
      <c r="L33" s="143" t="str">
        <f t="shared" ca="1" si="497"/>
        <v/>
      </c>
      <c r="M33" s="143" t="str">
        <f t="shared" ca="1" si="497"/>
        <v/>
      </c>
      <c r="N33" s="143" t="str">
        <f t="shared" ca="1" si="497"/>
        <v/>
      </c>
      <c r="O33" s="143" t="str">
        <f t="shared" ca="1" si="497"/>
        <v/>
      </c>
      <c r="P33" s="143" t="str">
        <f t="shared" ca="1" si="497"/>
        <v/>
      </c>
      <c r="Q33" s="143" t="str">
        <f t="shared" ca="1" si="497"/>
        <v/>
      </c>
      <c r="R33" s="143" t="str">
        <f t="shared" ca="1" si="497"/>
        <v/>
      </c>
      <c r="S33" s="143" t="str">
        <f t="shared" ca="1" si="497"/>
        <v/>
      </c>
      <c r="T33" s="143" t="str">
        <f t="shared" ca="1" si="497"/>
        <v/>
      </c>
      <c r="U33" s="143" t="str">
        <f t="shared" ca="1" si="497"/>
        <v/>
      </c>
      <c r="V33" s="143" t="str">
        <f t="shared" ca="1" si="497"/>
        <v/>
      </c>
      <c r="W33" s="143" t="str">
        <f t="shared" ca="1" si="497"/>
        <v/>
      </c>
      <c r="X33" s="143" t="str">
        <f t="shared" ca="1" si="497"/>
        <v/>
      </c>
      <c r="Y33" s="143" t="str">
        <f t="shared" ca="1" si="497"/>
        <v/>
      </c>
      <c r="Z33" s="143" t="str">
        <f t="shared" ca="1" si="497"/>
        <v/>
      </c>
      <c r="AA33" s="143" t="str">
        <f t="shared" ca="1" si="497"/>
        <v/>
      </c>
      <c r="AB33" s="143" t="str">
        <f t="shared" ca="1" si="497"/>
        <v/>
      </c>
      <c r="AC33" s="143" t="str">
        <f t="shared" ca="1" si="497"/>
        <v>PAID OFF</v>
      </c>
      <c r="AD33" s="143" t="str">
        <f t="shared" ca="1" si="497"/>
        <v>PAID OFF</v>
      </c>
      <c r="AE33" s="143" t="str">
        <f t="shared" ca="1" si="497"/>
        <v>PAID OFF</v>
      </c>
      <c r="AF33" s="143" t="str">
        <f t="shared" ca="1" si="497"/>
        <v>PAID OFF</v>
      </c>
      <c r="AG33" s="143" t="str">
        <f t="shared" ca="1" si="497"/>
        <v>PAID OFF</v>
      </c>
      <c r="AH33" s="143" t="str">
        <f t="shared" ca="1" si="497"/>
        <v>PAID OFF</v>
      </c>
      <c r="AI33" s="143" t="str">
        <f t="shared" ca="1" si="497"/>
        <v>PAID OFF</v>
      </c>
      <c r="AJ33" s="143" t="str">
        <f t="shared" ca="1" si="497"/>
        <v>PAID OFF</v>
      </c>
      <c r="AK33" s="143" t="str">
        <f t="shared" ca="1" si="497"/>
        <v>PAID OFF</v>
      </c>
      <c r="AL33" s="143" t="str">
        <f t="shared" ca="1" si="497"/>
        <v>PAID OFF</v>
      </c>
      <c r="AM33" s="143" t="str">
        <f t="shared" ca="1" si="497"/>
        <v>PAID OFF</v>
      </c>
      <c r="AN33" s="143" t="str">
        <f t="shared" ca="1" si="497"/>
        <v>PAID OFF</v>
      </c>
      <c r="AO33" s="143" t="str">
        <f t="shared" ca="1" si="497"/>
        <v>PAID OFF</v>
      </c>
      <c r="AP33" s="143" t="str">
        <f t="shared" ca="1" si="497"/>
        <v>PAID OFF</v>
      </c>
      <c r="AQ33" s="143" t="str">
        <f t="shared" ca="1" si="497"/>
        <v>PAID OFF</v>
      </c>
      <c r="AR33" s="143" t="str">
        <f t="shared" ca="1" si="497"/>
        <v>PAID OFF</v>
      </c>
      <c r="AS33" s="143" t="str">
        <f t="shared" ca="1" si="497"/>
        <v>PAID OFF</v>
      </c>
      <c r="AT33" s="143" t="str">
        <f t="shared" ca="1" si="497"/>
        <v>PAID OFF</v>
      </c>
      <c r="AU33" s="143" t="str">
        <f t="shared" ca="1" si="497"/>
        <v>PAID OFF</v>
      </c>
      <c r="AV33" s="143" t="str">
        <f t="shared" ca="1" si="497"/>
        <v>PAID OFF</v>
      </c>
      <c r="AW33" s="143" t="str">
        <f t="shared" ca="1" si="497"/>
        <v>PAID OFF</v>
      </c>
      <c r="AX33" s="143" t="str">
        <f t="shared" ca="1" si="497"/>
        <v>PAID OFF</v>
      </c>
      <c r="AY33" s="143" t="str">
        <f t="shared" ca="1" si="497"/>
        <v>PAID OFF</v>
      </c>
      <c r="AZ33" s="143" t="str">
        <f t="shared" ca="1" si="497"/>
        <v>PAID OFF</v>
      </c>
      <c r="BA33" s="143" t="str">
        <f t="shared" ca="1" si="497"/>
        <v>PAID OFF</v>
      </c>
      <c r="BB33" s="143" t="str">
        <f t="shared" ca="1" si="497"/>
        <v>PAID OFF</v>
      </c>
      <c r="BC33" s="143" t="str">
        <f t="shared" ca="1" si="497"/>
        <v>PAID OFF</v>
      </c>
      <c r="BD33" s="143" t="str">
        <f t="shared" ca="1" si="497"/>
        <v>PAID OFF</v>
      </c>
      <c r="BE33" s="143" t="str">
        <f t="shared" ca="1" si="497"/>
        <v>PAID OFF</v>
      </c>
      <c r="BF33" s="143" t="str">
        <f t="shared" ca="1" si="497"/>
        <v>PAID OFF</v>
      </c>
      <c r="BG33" s="143" t="str">
        <f t="shared" ca="1" si="497"/>
        <v>PAID OFF</v>
      </c>
      <c r="BH33" s="143" t="str">
        <f t="shared" ca="1" si="497"/>
        <v>PAID OFF</v>
      </c>
      <c r="BI33" s="143" t="str">
        <f t="shared" ca="1" si="497"/>
        <v>PAID OFF</v>
      </c>
      <c r="BJ33" s="143" t="str">
        <f t="shared" ca="1" si="497"/>
        <v>PAID OFF</v>
      </c>
      <c r="BK33" s="143" t="str">
        <f t="shared" ca="1" si="497"/>
        <v>PAID OFF</v>
      </c>
      <c r="BL33" s="143" t="str">
        <f t="shared" ca="1" si="497"/>
        <v>PAID OFF</v>
      </c>
      <c r="BM33" s="143" t="str">
        <f t="shared" ca="1" si="497"/>
        <v>PAID OFF</v>
      </c>
      <c r="BN33" s="143" t="str">
        <f t="shared" ca="1" si="497"/>
        <v>PAID OFF</v>
      </c>
      <c r="BO33" s="143" t="str">
        <f t="shared" ca="1" si="497"/>
        <v>PAID OFF</v>
      </c>
      <c r="BP33" s="143" t="str">
        <f t="shared" ref="BP33:CU33" ca="1" si="498">IF(BP32=0,"PAID OFF","")</f>
        <v>PAID OFF</v>
      </c>
      <c r="BQ33" s="143" t="str">
        <f t="shared" ca="1" si="498"/>
        <v>PAID OFF</v>
      </c>
      <c r="BR33" s="143" t="str">
        <f t="shared" ca="1" si="498"/>
        <v>PAID OFF</v>
      </c>
      <c r="BS33" s="143" t="str">
        <f t="shared" ca="1" si="498"/>
        <v>PAID OFF</v>
      </c>
      <c r="BT33" s="143" t="str">
        <f t="shared" ca="1" si="498"/>
        <v>PAID OFF</v>
      </c>
      <c r="BU33" s="143" t="str">
        <f t="shared" ca="1" si="498"/>
        <v>PAID OFF</v>
      </c>
      <c r="BV33" s="143" t="str">
        <f t="shared" ca="1" si="498"/>
        <v>PAID OFF</v>
      </c>
      <c r="BW33" s="143" t="str">
        <f t="shared" ca="1" si="498"/>
        <v>PAID OFF</v>
      </c>
      <c r="BX33" s="143" t="str">
        <f t="shared" ca="1" si="498"/>
        <v>PAID OFF</v>
      </c>
      <c r="BY33" s="143" t="str">
        <f t="shared" ca="1" si="498"/>
        <v>PAID OFF</v>
      </c>
      <c r="BZ33" s="143" t="str">
        <f t="shared" ca="1" si="498"/>
        <v>PAID OFF</v>
      </c>
      <c r="CA33" s="143" t="str">
        <f t="shared" ca="1" si="498"/>
        <v>PAID OFF</v>
      </c>
      <c r="CB33" s="143" t="str">
        <f t="shared" ca="1" si="498"/>
        <v>PAID OFF</v>
      </c>
      <c r="CC33" s="143" t="str">
        <f t="shared" ca="1" si="498"/>
        <v>PAID OFF</v>
      </c>
      <c r="CD33" s="143" t="str">
        <f t="shared" ca="1" si="498"/>
        <v>PAID OFF</v>
      </c>
      <c r="CE33" s="143" t="str">
        <f t="shared" ca="1" si="498"/>
        <v>PAID OFF</v>
      </c>
      <c r="CF33" s="143" t="str">
        <f t="shared" ca="1" si="498"/>
        <v>PAID OFF</v>
      </c>
      <c r="CG33" s="143" t="str">
        <f t="shared" ca="1" si="498"/>
        <v>PAID OFF</v>
      </c>
      <c r="CH33" s="143" t="str">
        <f t="shared" ca="1" si="498"/>
        <v>PAID OFF</v>
      </c>
      <c r="CI33" s="143" t="str">
        <f t="shared" ca="1" si="498"/>
        <v>PAID OFF</v>
      </c>
      <c r="CJ33" s="143" t="str">
        <f t="shared" ca="1" si="498"/>
        <v>PAID OFF</v>
      </c>
      <c r="CK33" s="143" t="str">
        <f t="shared" ca="1" si="498"/>
        <v>PAID OFF</v>
      </c>
      <c r="CL33" s="143" t="str">
        <f t="shared" ca="1" si="498"/>
        <v>PAID OFF</v>
      </c>
      <c r="CM33" s="143" t="str">
        <f t="shared" ca="1" si="498"/>
        <v>PAID OFF</v>
      </c>
      <c r="CN33" s="143" t="str">
        <f t="shared" ca="1" si="498"/>
        <v>PAID OFF</v>
      </c>
      <c r="CO33" s="143" t="str">
        <f t="shared" ca="1" si="498"/>
        <v>PAID OFF</v>
      </c>
      <c r="CP33" s="143" t="str">
        <f t="shared" ca="1" si="498"/>
        <v>PAID OFF</v>
      </c>
      <c r="CQ33" s="143" t="str">
        <f t="shared" ca="1" si="498"/>
        <v>PAID OFF</v>
      </c>
      <c r="CR33" s="143" t="str">
        <f t="shared" ca="1" si="498"/>
        <v>PAID OFF</v>
      </c>
      <c r="CS33" s="143" t="str">
        <f t="shared" ca="1" si="498"/>
        <v>PAID OFF</v>
      </c>
      <c r="CT33" s="143" t="str">
        <f t="shared" ca="1" si="498"/>
        <v>PAID OFF</v>
      </c>
      <c r="CU33" s="143" t="str">
        <f t="shared" ca="1" si="498"/>
        <v>PAID OFF</v>
      </c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</row>
    <row r="34" spans="1:123" x14ac:dyDescent="0.35">
      <c r="A34" s="21"/>
      <c r="B34" s="144" t="s">
        <v>34</v>
      </c>
      <c r="C34" s="144">
        <f ca="1">IF(C33="PAID OFF",1,1)</f>
        <v>1</v>
      </c>
      <c r="D34" s="144">
        <f ca="1">IF(D33="PAID OFF","",C34+1)</f>
        <v>2</v>
      </c>
      <c r="E34" s="144">
        <f ca="1">IF(E33="PAID OFF","",D34+1)</f>
        <v>3</v>
      </c>
      <c r="F34" s="144">
        <f t="shared" ref="F34" ca="1" si="499">IF(F33="PAID OFF","",E34+1)</f>
        <v>4</v>
      </c>
      <c r="G34" s="144">
        <f t="shared" ref="G34" ca="1" si="500">IF(G33="PAID OFF","",F34+1)</f>
        <v>5</v>
      </c>
      <c r="H34" s="144">
        <f t="shared" ref="H34" ca="1" si="501">IF(H33="PAID OFF","",G34+1)</f>
        <v>6</v>
      </c>
      <c r="I34" s="144">
        <f t="shared" ref="I34" ca="1" si="502">IF(I33="PAID OFF","",H34+1)</f>
        <v>7</v>
      </c>
      <c r="J34" s="144">
        <f t="shared" ref="J34" ca="1" si="503">IF(J33="PAID OFF","",I34+1)</f>
        <v>8</v>
      </c>
      <c r="K34" s="144">
        <f t="shared" ref="K34" ca="1" si="504">IF(K33="PAID OFF","",J34+1)</f>
        <v>9</v>
      </c>
      <c r="L34" s="144">
        <f t="shared" ref="L34" ca="1" si="505">IF(L33="PAID OFF","",K34+1)</f>
        <v>10</v>
      </c>
      <c r="M34" s="144">
        <f t="shared" ref="M34" ca="1" si="506">IF(M33="PAID OFF","",L34+1)</f>
        <v>11</v>
      </c>
      <c r="N34" s="144">
        <f t="shared" ref="N34" ca="1" si="507">IF(N33="PAID OFF","",M34+1)</f>
        <v>12</v>
      </c>
      <c r="O34" s="144">
        <f t="shared" ref="O34" ca="1" si="508">IF(O33="PAID OFF","",N34+1)</f>
        <v>13</v>
      </c>
      <c r="P34" s="144">
        <f t="shared" ref="P34" ca="1" si="509">IF(P33="PAID OFF","",O34+1)</f>
        <v>14</v>
      </c>
      <c r="Q34" s="144">
        <f t="shared" ref="Q34" ca="1" si="510">IF(Q33="PAID OFF","",P34+1)</f>
        <v>15</v>
      </c>
      <c r="R34" s="144">
        <f t="shared" ref="R34" ca="1" si="511">IF(R33="PAID OFF","",Q34+1)</f>
        <v>16</v>
      </c>
      <c r="S34" s="144">
        <f t="shared" ref="S34" ca="1" si="512">IF(S33="PAID OFF","",R34+1)</f>
        <v>17</v>
      </c>
      <c r="T34" s="144">
        <f t="shared" ref="T34" ca="1" si="513">IF(T33="PAID OFF","",S34+1)</f>
        <v>18</v>
      </c>
      <c r="U34" s="144">
        <f t="shared" ref="U34" ca="1" si="514">IF(U33="PAID OFF","",T34+1)</f>
        <v>19</v>
      </c>
      <c r="V34" s="144">
        <f t="shared" ref="V34" ca="1" si="515">IF(V33="PAID OFF","",U34+1)</f>
        <v>20</v>
      </c>
      <c r="W34" s="144">
        <f t="shared" ref="W34" ca="1" si="516">IF(W33="PAID OFF","",V34+1)</f>
        <v>21</v>
      </c>
      <c r="X34" s="144">
        <f t="shared" ref="X34" ca="1" si="517">IF(X33="PAID OFF","",W34+1)</f>
        <v>22</v>
      </c>
      <c r="Y34" s="144">
        <f t="shared" ref="Y34" ca="1" si="518">IF(Y33="PAID OFF","",X34+1)</f>
        <v>23</v>
      </c>
      <c r="Z34" s="144">
        <f t="shared" ref="Z34" ca="1" si="519">IF(Z33="PAID OFF","",Y34+1)</f>
        <v>24</v>
      </c>
      <c r="AA34" s="144">
        <f t="shared" ref="AA34" ca="1" si="520">IF(AA33="PAID OFF","",Z34+1)</f>
        <v>25</v>
      </c>
      <c r="AB34" s="144">
        <f t="shared" ref="AB34" ca="1" si="521">IF(AB33="PAID OFF","",AA34+1)</f>
        <v>26</v>
      </c>
      <c r="AC34" s="144" t="str">
        <f t="shared" ref="AC34" ca="1" si="522">IF(AC33="PAID OFF","",AB34+1)</f>
        <v/>
      </c>
      <c r="AD34" s="144" t="str">
        <f t="shared" ref="AD34" ca="1" si="523">IF(AD33="PAID OFF","",AC34+1)</f>
        <v/>
      </c>
      <c r="AE34" s="144" t="str">
        <f t="shared" ref="AE34" ca="1" si="524">IF(AE33="PAID OFF","",AD34+1)</f>
        <v/>
      </c>
      <c r="AF34" s="144" t="str">
        <f t="shared" ref="AF34" ca="1" si="525">IF(AF33="PAID OFF","",AE34+1)</f>
        <v/>
      </c>
      <c r="AG34" s="144" t="str">
        <f t="shared" ref="AG34" ca="1" si="526">IF(AG33="PAID OFF","",AF34+1)</f>
        <v/>
      </c>
      <c r="AH34" s="144" t="str">
        <f t="shared" ref="AH34" ca="1" si="527">IF(AH33="PAID OFF","",AG34+1)</f>
        <v/>
      </c>
      <c r="AI34" s="144" t="str">
        <f t="shared" ref="AI34" ca="1" si="528">IF(AI33="PAID OFF","",AH34+1)</f>
        <v/>
      </c>
      <c r="AJ34" s="144" t="str">
        <f t="shared" ref="AJ34" ca="1" si="529">IF(AJ33="PAID OFF","",AI34+1)</f>
        <v/>
      </c>
      <c r="AK34" s="144" t="str">
        <f t="shared" ref="AK34" ca="1" si="530">IF(AK33="PAID OFF","",AJ34+1)</f>
        <v/>
      </c>
      <c r="AL34" s="144" t="str">
        <f t="shared" ref="AL34" ca="1" si="531">IF(AL33="PAID OFF","",AK34+1)</f>
        <v/>
      </c>
      <c r="AM34" s="144" t="str">
        <f t="shared" ref="AM34" ca="1" si="532">IF(AM33="PAID OFF","",AL34+1)</f>
        <v/>
      </c>
      <c r="AN34" s="144" t="str">
        <f t="shared" ref="AN34" ca="1" si="533">IF(AN33="PAID OFF","",AM34+1)</f>
        <v/>
      </c>
      <c r="AO34" s="144" t="str">
        <f t="shared" ref="AO34" ca="1" si="534">IF(AO33="PAID OFF","",AN34+1)</f>
        <v/>
      </c>
      <c r="AP34" s="144" t="str">
        <f t="shared" ref="AP34" ca="1" si="535">IF(AP33="PAID OFF","",AO34+1)</f>
        <v/>
      </c>
      <c r="AQ34" s="144" t="str">
        <f t="shared" ref="AQ34" ca="1" si="536">IF(AQ33="PAID OFF","",AP34+1)</f>
        <v/>
      </c>
      <c r="AR34" s="144" t="str">
        <f t="shared" ref="AR34" ca="1" si="537">IF(AR33="PAID OFF","",AQ34+1)</f>
        <v/>
      </c>
      <c r="AS34" s="144" t="str">
        <f t="shared" ref="AS34" ca="1" si="538">IF(AS33="PAID OFF","",AR34+1)</f>
        <v/>
      </c>
      <c r="AT34" s="144" t="str">
        <f t="shared" ref="AT34" ca="1" si="539">IF(AT33="PAID OFF","",AS34+1)</f>
        <v/>
      </c>
      <c r="AU34" s="144" t="str">
        <f t="shared" ref="AU34" ca="1" si="540">IF(AU33="PAID OFF","",AT34+1)</f>
        <v/>
      </c>
      <c r="AV34" s="144" t="str">
        <f t="shared" ref="AV34" ca="1" si="541">IF(AV33="PAID OFF","",AU34+1)</f>
        <v/>
      </c>
      <c r="AW34" s="144" t="str">
        <f t="shared" ref="AW34" ca="1" si="542">IF(AW33="PAID OFF","",AV34+1)</f>
        <v/>
      </c>
      <c r="AX34" s="144" t="str">
        <f t="shared" ref="AX34" ca="1" si="543">IF(AX33="PAID OFF","",AW34+1)</f>
        <v/>
      </c>
      <c r="AY34" s="144" t="str">
        <f t="shared" ref="AY34" ca="1" si="544">IF(AY33="PAID OFF","",AX34+1)</f>
        <v/>
      </c>
      <c r="AZ34" s="144" t="str">
        <f t="shared" ref="AZ34" ca="1" si="545">IF(AZ33="PAID OFF","",AY34+1)</f>
        <v/>
      </c>
      <c r="BA34" s="144" t="str">
        <f t="shared" ref="BA34" ca="1" si="546">IF(BA33="PAID OFF","",AZ34+1)</f>
        <v/>
      </c>
      <c r="BB34" s="144" t="str">
        <f t="shared" ref="BB34" ca="1" si="547">IF(BB33="PAID OFF","",BA34+1)</f>
        <v/>
      </c>
      <c r="BC34" s="144" t="str">
        <f t="shared" ref="BC34" ca="1" si="548">IF(BC33="PAID OFF","",BB34+1)</f>
        <v/>
      </c>
      <c r="BD34" s="144" t="str">
        <f t="shared" ref="BD34" ca="1" si="549">IF(BD33="PAID OFF","",BC34+1)</f>
        <v/>
      </c>
      <c r="BE34" s="144" t="str">
        <f t="shared" ref="BE34" ca="1" si="550">IF(BE33="PAID OFF","",BD34+1)</f>
        <v/>
      </c>
      <c r="BF34" s="144" t="str">
        <f t="shared" ref="BF34" ca="1" si="551">IF(BF33="PAID OFF","",BE34+1)</f>
        <v/>
      </c>
      <c r="BG34" s="144" t="str">
        <f t="shared" ref="BG34" ca="1" si="552">IF(BG33="PAID OFF","",BF34+1)</f>
        <v/>
      </c>
      <c r="BH34" s="144" t="str">
        <f t="shared" ref="BH34" ca="1" si="553">IF(BH33="PAID OFF","",BG34+1)</f>
        <v/>
      </c>
      <c r="BI34" s="144" t="str">
        <f t="shared" ref="BI34" ca="1" si="554">IF(BI33="PAID OFF","",BH34+1)</f>
        <v/>
      </c>
      <c r="BJ34" s="144" t="str">
        <f t="shared" ref="BJ34" ca="1" si="555">IF(BJ33="PAID OFF","",BI34+1)</f>
        <v/>
      </c>
      <c r="BK34" s="144" t="str">
        <f t="shared" ref="BK34" ca="1" si="556">IF(BK33="PAID OFF","",BJ34+1)</f>
        <v/>
      </c>
      <c r="BL34" s="144" t="str">
        <f t="shared" ref="BL34" ca="1" si="557">IF(BL33="PAID OFF","",BK34+1)</f>
        <v/>
      </c>
      <c r="BM34" s="144" t="str">
        <f t="shared" ref="BM34" ca="1" si="558">IF(BM33="PAID OFF","",BL34+1)</f>
        <v/>
      </c>
      <c r="BN34" s="144" t="str">
        <f t="shared" ref="BN34" ca="1" si="559">IF(BN33="PAID OFF","",BM34+1)</f>
        <v/>
      </c>
      <c r="BO34" s="144" t="str">
        <f t="shared" ref="BO34" ca="1" si="560">IF(BO33="PAID OFF","",BN34+1)</f>
        <v/>
      </c>
      <c r="BP34" s="144" t="str">
        <f t="shared" ref="BP34" ca="1" si="561">IF(BP33="PAID OFF","",BO34+1)</f>
        <v/>
      </c>
      <c r="BQ34" s="144" t="str">
        <f t="shared" ref="BQ34" ca="1" si="562">IF(BQ33="PAID OFF","",BP34+1)</f>
        <v/>
      </c>
      <c r="BR34" s="144" t="str">
        <f t="shared" ref="BR34" ca="1" si="563">IF(BR33="PAID OFF","",BQ34+1)</f>
        <v/>
      </c>
      <c r="BS34" s="144" t="str">
        <f t="shared" ref="BS34" ca="1" si="564">IF(BS33="PAID OFF","",BR34+1)</f>
        <v/>
      </c>
      <c r="BT34" s="144" t="str">
        <f t="shared" ref="BT34" ca="1" si="565">IF(BT33="PAID OFF","",BS34+1)</f>
        <v/>
      </c>
      <c r="BU34" s="144" t="str">
        <f t="shared" ref="BU34" ca="1" si="566">IF(BU33="PAID OFF","",BT34+1)</f>
        <v/>
      </c>
      <c r="BV34" s="144" t="str">
        <f t="shared" ref="BV34" ca="1" si="567">IF(BV33="PAID OFF","",BU34+1)</f>
        <v/>
      </c>
      <c r="BW34" s="144" t="str">
        <f t="shared" ref="BW34" ca="1" si="568">IF(BW33="PAID OFF","",BV34+1)</f>
        <v/>
      </c>
      <c r="BX34" s="144" t="str">
        <f t="shared" ref="BX34" ca="1" si="569">IF(BX33="PAID OFF","",BW34+1)</f>
        <v/>
      </c>
      <c r="BY34" s="144" t="str">
        <f t="shared" ref="BY34" ca="1" si="570">IF(BY33="PAID OFF","",BX34+1)</f>
        <v/>
      </c>
      <c r="BZ34" s="144" t="str">
        <f t="shared" ref="BZ34" ca="1" si="571">IF(BZ33="PAID OFF","",BY34+1)</f>
        <v/>
      </c>
      <c r="CA34" s="144" t="str">
        <f t="shared" ref="CA34" ca="1" si="572">IF(CA33="PAID OFF","",BZ34+1)</f>
        <v/>
      </c>
      <c r="CB34" s="144" t="str">
        <f t="shared" ref="CB34" ca="1" si="573">IF(CB33="PAID OFF","",CA34+1)</f>
        <v/>
      </c>
      <c r="CC34" s="144" t="str">
        <f t="shared" ref="CC34" ca="1" si="574">IF(CC33="PAID OFF","",CB34+1)</f>
        <v/>
      </c>
      <c r="CD34" s="144" t="str">
        <f t="shared" ref="CD34" ca="1" si="575">IF(CD33="PAID OFF","",CC34+1)</f>
        <v/>
      </c>
      <c r="CE34" s="144" t="str">
        <f t="shared" ref="CE34" ca="1" si="576">IF(CE33="PAID OFF","",CD34+1)</f>
        <v/>
      </c>
      <c r="CF34" s="144" t="str">
        <f t="shared" ref="CF34" ca="1" si="577">IF(CF33="PAID OFF","",CE34+1)</f>
        <v/>
      </c>
      <c r="CG34" s="144" t="str">
        <f t="shared" ref="CG34" ca="1" si="578">IF(CG33="PAID OFF","",CF34+1)</f>
        <v/>
      </c>
      <c r="CH34" s="144" t="str">
        <f t="shared" ref="CH34" ca="1" si="579">IF(CH33="PAID OFF","",CG34+1)</f>
        <v/>
      </c>
      <c r="CI34" s="144" t="str">
        <f t="shared" ref="CI34" ca="1" si="580">IF(CI33="PAID OFF","",CH34+1)</f>
        <v/>
      </c>
      <c r="CJ34" s="144" t="str">
        <f t="shared" ref="CJ34" ca="1" si="581">IF(CJ33="PAID OFF","",CI34+1)</f>
        <v/>
      </c>
      <c r="CK34" s="144" t="str">
        <f t="shared" ref="CK34" ca="1" si="582">IF(CK33="PAID OFF","",CJ34+1)</f>
        <v/>
      </c>
      <c r="CL34" s="144" t="str">
        <f t="shared" ref="CL34" ca="1" si="583">IF(CL33="PAID OFF","",CK34+1)</f>
        <v/>
      </c>
      <c r="CM34" s="144" t="str">
        <f t="shared" ref="CM34" ca="1" si="584">IF(CM33="PAID OFF","",CL34+1)</f>
        <v/>
      </c>
      <c r="CN34" s="144" t="str">
        <f t="shared" ref="CN34" ca="1" si="585">IF(CN33="PAID OFF","",CM34+1)</f>
        <v/>
      </c>
      <c r="CO34" s="144" t="str">
        <f t="shared" ref="CO34" ca="1" si="586">IF(CO33="PAID OFF","",CN34+1)</f>
        <v/>
      </c>
      <c r="CP34" s="144" t="str">
        <f t="shared" ref="CP34" ca="1" si="587">IF(CP33="PAID OFF","",CO34+1)</f>
        <v/>
      </c>
      <c r="CQ34" s="144" t="str">
        <f t="shared" ref="CQ34" ca="1" si="588">IF(CQ33="PAID OFF","",CP34+1)</f>
        <v/>
      </c>
      <c r="CR34" s="144" t="str">
        <f t="shared" ref="CR34" ca="1" si="589">IF(CR33="PAID OFF","",CQ34+1)</f>
        <v/>
      </c>
      <c r="CS34" s="144" t="str">
        <f t="shared" ref="CS34" ca="1" si="590">IF(CS33="PAID OFF","",CR34+1)</f>
        <v/>
      </c>
      <c r="CT34" s="144" t="str">
        <f t="shared" ref="CT34" ca="1" si="591">IF(CT33="PAID OFF","",CS34+1)</f>
        <v/>
      </c>
      <c r="CU34" s="144" t="str">
        <f t="shared" ref="CU34" ca="1" si="592">IF(CU33="PAID OFF","",CT34+1)</f>
        <v/>
      </c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</row>
    <row r="35" spans="1:123" x14ac:dyDescent="0.35">
      <c r="A35" s="15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</row>
    <row r="36" spans="1:123" x14ac:dyDescent="0.35">
      <c r="A36" s="28" t="s">
        <v>31</v>
      </c>
      <c r="B36" s="146" t="str">
        <f ca="1">IF('In depth results'!A6="","",'In depth results'!A6)</f>
        <v/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</row>
    <row r="37" spans="1:123" x14ac:dyDescent="0.35">
      <c r="A37" s="29"/>
      <c r="B37" s="147" t="s">
        <v>21</v>
      </c>
      <c r="C37" s="147"/>
      <c r="D37" s="148">
        <f ca="1">C42</f>
        <v>0</v>
      </c>
      <c r="E37" s="148">
        <f ca="1">D42</f>
        <v>0</v>
      </c>
      <c r="F37" s="148">
        <f t="shared" ref="F37:BQ37" ca="1" si="593">E42</f>
        <v>0</v>
      </c>
      <c r="G37" s="148">
        <f t="shared" ca="1" si="593"/>
        <v>0</v>
      </c>
      <c r="H37" s="148">
        <f t="shared" ca="1" si="593"/>
        <v>0</v>
      </c>
      <c r="I37" s="148">
        <f t="shared" ca="1" si="593"/>
        <v>0</v>
      </c>
      <c r="J37" s="148">
        <f t="shared" ca="1" si="593"/>
        <v>0</v>
      </c>
      <c r="K37" s="148">
        <f t="shared" ca="1" si="593"/>
        <v>0</v>
      </c>
      <c r="L37" s="148">
        <f t="shared" ca="1" si="593"/>
        <v>0</v>
      </c>
      <c r="M37" s="148">
        <f t="shared" ca="1" si="593"/>
        <v>0</v>
      </c>
      <c r="N37" s="148">
        <f t="shared" ca="1" si="593"/>
        <v>0</v>
      </c>
      <c r="O37" s="148">
        <f t="shared" ca="1" si="593"/>
        <v>0</v>
      </c>
      <c r="P37" s="148">
        <f t="shared" ca="1" si="593"/>
        <v>0</v>
      </c>
      <c r="Q37" s="148">
        <f t="shared" ca="1" si="593"/>
        <v>0</v>
      </c>
      <c r="R37" s="148">
        <f t="shared" ca="1" si="593"/>
        <v>0</v>
      </c>
      <c r="S37" s="148">
        <f t="shared" ca="1" si="593"/>
        <v>0</v>
      </c>
      <c r="T37" s="148">
        <f t="shared" ca="1" si="593"/>
        <v>0</v>
      </c>
      <c r="U37" s="148">
        <f t="shared" ca="1" si="593"/>
        <v>0</v>
      </c>
      <c r="V37" s="148">
        <f t="shared" ca="1" si="593"/>
        <v>0</v>
      </c>
      <c r="W37" s="148">
        <f t="shared" ca="1" si="593"/>
        <v>0</v>
      </c>
      <c r="X37" s="148">
        <f t="shared" ca="1" si="593"/>
        <v>0</v>
      </c>
      <c r="Y37" s="148">
        <f t="shared" ca="1" si="593"/>
        <v>0</v>
      </c>
      <c r="Z37" s="148">
        <f t="shared" ca="1" si="593"/>
        <v>0</v>
      </c>
      <c r="AA37" s="148">
        <f t="shared" ca="1" si="593"/>
        <v>0</v>
      </c>
      <c r="AB37" s="148">
        <f t="shared" ca="1" si="593"/>
        <v>0</v>
      </c>
      <c r="AC37" s="148">
        <f t="shared" ca="1" si="593"/>
        <v>0</v>
      </c>
      <c r="AD37" s="148">
        <f t="shared" ca="1" si="593"/>
        <v>0</v>
      </c>
      <c r="AE37" s="148">
        <f t="shared" ca="1" si="593"/>
        <v>0</v>
      </c>
      <c r="AF37" s="148">
        <f t="shared" ca="1" si="593"/>
        <v>0</v>
      </c>
      <c r="AG37" s="148">
        <f t="shared" ca="1" si="593"/>
        <v>0</v>
      </c>
      <c r="AH37" s="148">
        <f t="shared" ca="1" si="593"/>
        <v>0</v>
      </c>
      <c r="AI37" s="148">
        <f t="shared" ca="1" si="593"/>
        <v>0</v>
      </c>
      <c r="AJ37" s="148">
        <f t="shared" ca="1" si="593"/>
        <v>0</v>
      </c>
      <c r="AK37" s="148">
        <f t="shared" ca="1" si="593"/>
        <v>0</v>
      </c>
      <c r="AL37" s="148">
        <f t="shared" ca="1" si="593"/>
        <v>0</v>
      </c>
      <c r="AM37" s="148">
        <f t="shared" ca="1" si="593"/>
        <v>0</v>
      </c>
      <c r="AN37" s="148">
        <f t="shared" ca="1" si="593"/>
        <v>0</v>
      </c>
      <c r="AO37" s="148">
        <f t="shared" ca="1" si="593"/>
        <v>0</v>
      </c>
      <c r="AP37" s="148">
        <f t="shared" ca="1" si="593"/>
        <v>0</v>
      </c>
      <c r="AQ37" s="148">
        <f t="shared" ca="1" si="593"/>
        <v>0</v>
      </c>
      <c r="AR37" s="148">
        <f t="shared" ca="1" si="593"/>
        <v>0</v>
      </c>
      <c r="AS37" s="148">
        <f t="shared" ca="1" si="593"/>
        <v>0</v>
      </c>
      <c r="AT37" s="148">
        <f t="shared" ca="1" si="593"/>
        <v>0</v>
      </c>
      <c r="AU37" s="148">
        <f t="shared" ca="1" si="593"/>
        <v>0</v>
      </c>
      <c r="AV37" s="148">
        <f t="shared" ca="1" si="593"/>
        <v>0</v>
      </c>
      <c r="AW37" s="148">
        <f t="shared" ca="1" si="593"/>
        <v>0</v>
      </c>
      <c r="AX37" s="148">
        <f t="shared" ca="1" si="593"/>
        <v>0</v>
      </c>
      <c r="AY37" s="148">
        <f t="shared" ca="1" si="593"/>
        <v>0</v>
      </c>
      <c r="AZ37" s="148">
        <f t="shared" ca="1" si="593"/>
        <v>0</v>
      </c>
      <c r="BA37" s="148">
        <f t="shared" ca="1" si="593"/>
        <v>0</v>
      </c>
      <c r="BB37" s="148">
        <f t="shared" ca="1" si="593"/>
        <v>0</v>
      </c>
      <c r="BC37" s="148">
        <f t="shared" ca="1" si="593"/>
        <v>0</v>
      </c>
      <c r="BD37" s="148">
        <f t="shared" ca="1" si="593"/>
        <v>0</v>
      </c>
      <c r="BE37" s="148">
        <f t="shared" ca="1" si="593"/>
        <v>0</v>
      </c>
      <c r="BF37" s="148">
        <f t="shared" ca="1" si="593"/>
        <v>0</v>
      </c>
      <c r="BG37" s="148">
        <f t="shared" ca="1" si="593"/>
        <v>0</v>
      </c>
      <c r="BH37" s="148">
        <f t="shared" ca="1" si="593"/>
        <v>0</v>
      </c>
      <c r="BI37" s="148">
        <f t="shared" ca="1" si="593"/>
        <v>0</v>
      </c>
      <c r="BJ37" s="148">
        <f t="shared" ca="1" si="593"/>
        <v>0</v>
      </c>
      <c r="BK37" s="148">
        <f t="shared" ca="1" si="593"/>
        <v>0</v>
      </c>
      <c r="BL37" s="148">
        <f t="shared" ca="1" si="593"/>
        <v>0</v>
      </c>
      <c r="BM37" s="148">
        <f t="shared" ca="1" si="593"/>
        <v>0</v>
      </c>
      <c r="BN37" s="148">
        <f t="shared" ca="1" si="593"/>
        <v>0</v>
      </c>
      <c r="BO37" s="148">
        <f t="shared" ca="1" si="593"/>
        <v>0</v>
      </c>
      <c r="BP37" s="148">
        <f t="shared" ca="1" si="593"/>
        <v>0</v>
      </c>
      <c r="BQ37" s="148">
        <f t="shared" ca="1" si="593"/>
        <v>0</v>
      </c>
      <c r="BR37" s="148">
        <f t="shared" ref="BR37:CU37" ca="1" si="594">BQ42</f>
        <v>0</v>
      </c>
      <c r="BS37" s="148">
        <f t="shared" ca="1" si="594"/>
        <v>0</v>
      </c>
      <c r="BT37" s="148">
        <f t="shared" ca="1" si="594"/>
        <v>0</v>
      </c>
      <c r="BU37" s="148">
        <f t="shared" ca="1" si="594"/>
        <v>0</v>
      </c>
      <c r="BV37" s="148">
        <f t="shared" ca="1" si="594"/>
        <v>0</v>
      </c>
      <c r="BW37" s="148">
        <f t="shared" ca="1" si="594"/>
        <v>0</v>
      </c>
      <c r="BX37" s="148">
        <f t="shared" ca="1" si="594"/>
        <v>0</v>
      </c>
      <c r="BY37" s="148">
        <f t="shared" ca="1" si="594"/>
        <v>0</v>
      </c>
      <c r="BZ37" s="148">
        <f t="shared" ca="1" si="594"/>
        <v>0</v>
      </c>
      <c r="CA37" s="148">
        <f t="shared" ca="1" si="594"/>
        <v>0</v>
      </c>
      <c r="CB37" s="148">
        <f t="shared" ca="1" si="594"/>
        <v>0</v>
      </c>
      <c r="CC37" s="148">
        <f t="shared" ca="1" si="594"/>
        <v>0</v>
      </c>
      <c r="CD37" s="148">
        <f t="shared" ca="1" si="594"/>
        <v>0</v>
      </c>
      <c r="CE37" s="148">
        <f t="shared" ca="1" si="594"/>
        <v>0</v>
      </c>
      <c r="CF37" s="148">
        <f t="shared" ca="1" si="594"/>
        <v>0</v>
      </c>
      <c r="CG37" s="148">
        <f t="shared" ca="1" si="594"/>
        <v>0</v>
      </c>
      <c r="CH37" s="148">
        <f t="shared" ca="1" si="594"/>
        <v>0</v>
      </c>
      <c r="CI37" s="148">
        <f t="shared" ca="1" si="594"/>
        <v>0</v>
      </c>
      <c r="CJ37" s="148">
        <f t="shared" ca="1" si="594"/>
        <v>0</v>
      </c>
      <c r="CK37" s="148">
        <f t="shared" ca="1" si="594"/>
        <v>0</v>
      </c>
      <c r="CL37" s="148">
        <f t="shared" ca="1" si="594"/>
        <v>0</v>
      </c>
      <c r="CM37" s="148">
        <f t="shared" ca="1" si="594"/>
        <v>0</v>
      </c>
      <c r="CN37" s="148">
        <f t="shared" ca="1" si="594"/>
        <v>0</v>
      </c>
      <c r="CO37" s="148">
        <f t="shared" ca="1" si="594"/>
        <v>0</v>
      </c>
      <c r="CP37" s="148">
        <f t="shared" ca="1" si="594"/>
        <v>0</v>
      </c>
      <c r="CQ37" s="148">
        <f t="shared" ca="1" si="594"/>
        <v>0</v>
      </c>
      <c r="CR37" s="148">
        <f t="shared" ca="1" si="594"/>
        <v>0</v>
      </c>
      <c r="CS37" s="148">
        <f t="shared" ca="1" si="594"/>
        <v>0</v>
      </c>
      <c r="CT37" s="148">
        <f t="shared" ca="1" si="594"/>
        <v>0</v>
      </c>
      <c r="CU37" s="148">
        <f t="shared" ca="1" si="594"/>
        <v>0</v>
      </c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</row>
    <row r="38" spans="1:123" x14ac:dyDescent="0.35">
      <c r="A38" s="29"/>
      <c r="B38" s="147" t="s">
        <v>22</v>
      </c>
      <c r="C38" s="148">
        <f ca="1">C39*('In depth results'!C6/12)</f>
        <v>0</v>
      </c>
      <c r="D38" s="148">
        <f ca="1">D37*('In depth results'!$C$6/12)</f>
        <v>0</v>
      </c>
      <c r="E38" s="148">
        <f ca="1">E37*('In depth results'!$C$6/12)</f>
        <v>0</v>
      </c>
      <c r="F38" s="148">
        <f ca="1">F37*('In depth results'!$C$6/12)</f>
        <v>0</v>
      </c>
      <c r="G38" s="148">
        <f ca="1">G37*('In depth results'!$C$6/12)</f>
        <v>0</v>
      </c>
      <c r="H38" s="148">
        <f ca="1">H37*('In depth results'!$C$6/12)</f>
        <v>0</v>
      </c>
      <c r="I38" s="148">
        <f ca="1">I37*('In depth results'!$C$6/12)</f>
        <v>0</v>
      </c>
      <c r="J38" s="148">
        <f ca="1">J37*('In depth results'!$C$6/12)</f>
        <v>0</v>
      </c>
      <c r="K38" s="148">
        <f ca="1">K37*('In depth results'!$C$6/12)</f>
        <v>0</v>
      </c>
      <c r="L38" s="148">
        <f ca="1">L37*('In depth results'!$C$6/12)</f>
        <v>0</v>
      </c>
      <c r="M38" s="148">
        <f ca="1">M37*('In depth results'!$C$6/12)</f>
        <v>0</v>
      </c>
      <c r="N38" s="148">
        <f ca="1">N37*('In depth results'!$C$6/12)</f>
        <v>0</v>
      </c>
      <c r="O38" s="148">
        <f ca="1">O37*('In depth results'!$C$6/12)</f>
        <v>0</v>
      </c>
      <c r="P38" s="148">
        <f ca="1">P37*('In depth results'!$C$6/12)</f>
        <v>0</v>
      </c>
      <c r="Q38" s="148">
        <f ca="1">Q37*('In depth results'!$C$6/12)</f>
        <v>0</v>
      </c>
      <c r="R38" s="148">
        <f ca="1">R37*('In depth results'!$C$6/12)</f>
        <v>0</v>
      </c>
      <c r="S38" s="148">
        <f ca="1">S37*('In depth results'!$C$6/12)</f>
        <v>0</v>
      </c>
      <c r="T38" s="148">
        <f ca="1">T37*('In depth results'!$C$6/12)</f>
        <v>0</v>
      </c>
      <c r="U38" s="148">
        <f ca="1">U37*('In depth results'!$C$6/12)</f>
        <v>0</v>
      </c>
      <c r="V38" s="148">
        <f ca="1">V37*('In depth results'!$C$6/12)</f>
        <v>0</v>
      </c>
      <c r="W38" s="148">
        <f ca="1">W37*('In depth results'!$C$6/12)</f>
        <v>0</v>
      </c>
      <c r="X38" s="148">
        <f ca="1">X37*('In depth results'!$C$6/12)</f>
        <v>0</v>
      </c>
      <c r="Y38" s="148">
        <f ca="1">Y37*('In depth results'!$C$6/12)</f>
        <v>0</v>
      </c>
      <c r="Z38" s="148">
        <f ca="1">Z37*('In depth results'!$C$6/12)</f>
        <v>0</v>
      </c>
      <c r="AA38" s="148">
        <f ca="1">AA37*('In depth results'!$C$6/12)</f>
        <v>0</v>
      </c>
      <c r="AB38" s="148">
        <f ca="1">AB37*('In depth results'!$C$6/12)</f>
        <v>0</v>
      </c>
      <c r="AC38" s="148">
        <f ca="1">AC37*('In depth results'!$C$6/12)</f>
        <v>0</v>
      </c>
      <c r="AD38" s="148">
        <f ca="1">AD37*('In depth results'!$C$6/12)</f>
        <v>0</v>
      </c>
      <c r="AE38" s="148">
        <f ca="1">AE37*('In depth results'!$C$6/12)</f>
        <v>0</v>
      </c>
      <c r="AF38" s="148">
        <f ca="1">AF37*('In depth results'!$C$6/12)</f>
        <v>0</v>
      </c>
      <c r="AG38" s="148">
        <f ca="1">AG37*('In depth results'!$C$6/12)</f>
        <v>0</v>
      </c>
      <c r="AH38" s="148">
        <f ca="1">AH37*('In depth results'!$C$6/12)</f>
        <v>0</v>
      </c>
      <c r="AI38" s="148">
        <f ca="1">AI37*('In depth results'!$C$6/12)</f>
        <v>0</v>
      </c>
      <c r="AJ38" s="148">
        <f ca="1">AJ37*('In depth results'!$C$6/12)</f>
        <v>0</v>
      </c>
      <c r="AK38" s="148">
        <f ca="1">AK37*('In depth results'!$C$6/12)</f>
        <v>0</v>
      </c>
      <c r="AL38" s="148">
        <f ca="1">AL37*('In depth results'!$C$6/12)</f>
        <v>0</v>
      </c>
      <c r="AM38" s="148">
        <f ca="1">AM37*('In depth results'!$C$6/12)</f>
        <v>0</v>
      </c>
      <c r="AN38" s="148">
        <f ca="1">AN37*('In depth results'!$C$6/12)</f>
        <v>0</v>
      </c>
      <c r="AO38" s="148">
        <f ca="1">AO37*('In depth results'!$C$6/12)</f>
        <v>0</v>
      </c>
      <c r="AP38" s="148">
        <f ca="1">AP37*('In depth results'!$C$6/12)</f>
        <v>0</v>
      </c>
      <c r="AQ38" s="148">
        <f ca="1">AQ37*('In depth results'!$C$6/12)</f>
        <v>0</v>
      </c>
      <c r="AR38" s="148">
        <f ca="1">AR37*('In depth results'!$C$6/12)</f>
        <v>0</v>
      </c>
      <c r="AS38" s="148">
        <f ca="1">AS37*('In depth results'!$C$6/12)</f>
        <v>0</v>
      </c>
      <c r="AT38" s="148">
        <f ca="1">AT37*('In depth results'!$C$6/12)</f>
        <v>0</v>
      </c>
      <c r="AU38" s="148">
        <f ca="1">AU37*('In depth results'!$C$6/12)</f>
        <v>0</v>
      </c>
      <c r="AV38" s="148">
        <f ca="1">AV37*('In depth results'!$C$6/12)</f>
        <v>0</v>
      </c>
      <c r="AW38" s="148">
        <f ca="1">AW37*('In depth results'!$C$6/12)</f>
        <v>0</v>
      </c>
      <c r="AX38" s="148">
        <f ca="1">AX37*('In depth results'!$C$6/12)</f>
        <v>0</v>
      </c>
      <c r="AY38" s="148">
        <f ca="1">AY37*('In depth results'!$C$6/12)</f>
        <v>0</v>
      </c>
      <c r="AZ38" s="148">
        <f ca="1">AZ37*('In depth results'!$C$6/12)</f>
        <v>0</v>
      </c>
      <c r="BA38" s="148">
        <f ca="1">BA37*('In depth results'!$C$6/12)</f>
        <v>0</v>
      </c>
      <c r="BB38" s="148">
        <f ca="1">BB37*('In depth results'!$C$6/12)</f>
        <v>0</v>
      </c>
      <c r="BC38" s="148">
        <f ca="1">BC37*('In depth results'!$C$6/12)</f>
        <v>0</v>
      </c>
      <c r="BD38" s="148">
        <f ca="1">BD37*('In depth results'!$C$6/12)</f>
        <v>0</v>
      </c>
      <c r="BE38" s="148">
        <f ca="1">BE37*('In depth results'!$C$6/12)</f>
        <v>0</v>
      </c>
      <c r="BF38" s="148">
        <f ca="1">BF37*('In depth results'!$C$6/12)</f>
        <v>0</v>
      </c>
      <c r="BG38" s="148">
        <f ca="1">BG37*('In depth results'!$C$6/12)</f>
        <v>0</v>
      </c>
      <c r="BH38" s="148">
        <f ca="1">BH37*('In depth results'!$C$6/12)</f>
        <v>0</v>
      </c>
      <c r="BI38" s="148">
        <f ca="1">BI37*('In depth results'!$C$6/12)</f>
        <v>0</v>
      </c>
      <c r="BJ38" s="148">
        <f ca="1">BJ37*('In depth results'!$C$6/12)</f>
        <v>0</v>
      </c>
      <c r="BK38" s="148">
        <f ca="1">BK37*('In depth results'!$C$6/12)</f>
        <v>0</v>
      </c>
      <c r="BL38" s="148">
        <f ca="1">BL37*('In depth results'!$C$6/12)</f>
        <v>0</v>
      </c>
      <c r="BM38" s="148">
        <f ca="1">BM37*('In depth results'!$C$6/12)</f>
        <v>0</v>
      </c>
      <c r="BN38" s="148">
        <f ca="1">BN37*('In depth results'!$C$6/12)</f>
        <v>0</v>
      </c>
      <c r="BO38" s="148">
        <f ca="1">BO37*('In depth results'!$C$6/12)</f>
        <v>0</v>
      </c>
      <c r="BP38" s="148">
        <f ca="1">BP37*('In depth results'!$C$6/12)</f>
        <v>0</v>
      </c>
      <c r="BQ38" s="148">
        <f ca="1">BQ37*('In depth results'!$C$6/12)</f>
        <v>0</v>
      </c>
      <c r="BR38" s="148">
        <f ca="1">BR37*('In depth results'!$C$6/12)</f>
        <v>0</v>
      </c>
      <c r="BS38" s="148">
        <f ca="1">BS37*('In depth results'!$C$6/12)</f>
        <v>0</v>
      </c>
      <c r="BT38" s="148">
        <f ca="1">BT37*('In depth results'!$C$6/12)</f>
        <v>0</v>
      </c>
      <c r="BU38" s="148">
        <f ca="1">BU37*('In depth results'!$C$6/12)</f>
        <v>0</v>
      </c>
      <c r="BV38" s="148">
        <f ca="1">BV37*('In depth results'!$C$6/12)</f>
        <v>0</v>
      </c>
      <c r="BW38" s="148">
        <f ca="1">BW37*('In depth results'!$C$6/12)</f>
        <v>0</v>
      </c>
      <c r="BX38" s="148">
        <f ca="1">BX37*('In depth results'!$C$6/12)</f>
        <v>0</v>
      </c>
      <c r="BY38" s="148">
        <f ca="1">BY37*('In depth results'!$C$6/12)</f>
        <v>0</v>
      </c>
      <c r="BZ38" s="148">
        <f ca="1">BZ37*('In depth results'!$C$6/12)</f>
        <v>0</v>
      </c>
      <c r="CA38" s="148">
        <f ca="1">CA37*('In depth results'!$C$6/12)</f>
        <v>0</v>
      </c>
      <c r="CB38" s="148">
        <f ca="1">CB37*('In depth results'!$C$6/12)</f>
        <v>0</v>
      </c>
      <c r="CC38" s="148">
        <f ca="1">CC37*('In depth results'!$C$6/12)</f>
        <v>0</v>
      </c>
      <c r="CD38" s="148">
        <f ca="1">CD37*('In depth results'!$C$6/12)</f>
        <v>0</v>
      </c>
      <c r="CE38" s="148">
        <f ca="1">CE37*('In depth results'!$C$6/12)</f>
        <v>0</v>
      </c>
      <c r="CF38" s="148">
        <f ca="1">CF37*('In depth results'!$C$6/12)</f>
        <v>0</v>
      </c>
      <c r="CG38" s="148">
        <f ca="1">CG37*('In depth results'!$C$6/12)</f>
        <v>0</v>
      </c>
      <c r="CH38" s="148">
        <f ca="1">CH37*('In depth results'!$C$6/12)</f>
        <v>0</v>
      </c>
      <c r="CI38" s="148">
        <f ca="1">CI37*('In depth results'!$C$6/12)</f>
        <v>0</v>
      </c>
      <c r="CJ38" s="148">
        <f ca="1">CJ37*('In depth results'!$C$6/12)</f>
        <v>0</v>
      </c>
      <c r="CK38" s="148">
        <f ca="1">CK37*('In depth results'!$C$6/12)</f>
        <v>0</v>
      </c>
      <c r="CL38" s="148">
        <f ca="1">CL37*('In depth results'!$C$6/12)</f>
        <v>0</v>
      </c>
      <c r="CM38" s="148">
        <f ca="1">CM37*('In depth results'!$C$6/12)</f>
        <v>0</v>
      </c>
      <c r="CN38" s="148">
        <f ca="1">CN37*('In depth results'!$C$6/12)</f>
        <v>0</v>
      </c>
      <c r="CO38" s="148">
        <f ca="1">CO37*('In depth results'!$C$6/12)</f>
        <v>0</v>
      </c>
      <c r="CP38" s="148">
        <f ca="1">CP37*('In depth results'!$C$6/12)</f>
        <v>0</v>
      </c>
      <c r="CQ38" s="148">
        <f ca="1">CQ37*('In depth results'!$C$6/12)</f>
        <v>0</v>
      </c>
      <c r="CR38" s="148">
        <f ca="1">CR37*('In depth results'!$C$6/12)</f>
        <v>0</v>
      </c>
      <c r="CS38" s="148">
        <f ca="1">CS37*('In depth results'!$C$6/12)</f>
        <v>0</v>
      </c>
      <c r="CT38" s="148">
        <f ca="1">CT37*('In depth results'!$C$6/12)</f>
        <v>0</v>
      </c>
      <c r="CU38" s="148">
        <f ca="1">CU37*('In depth results'!$C$6/12)</f>
        <v>0</v>
      </c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</row>
    <row r="39" spans="1:123" x14ac:dyDescent="0.35">
      <c r="A39" s="29"/>
      <c r="B39" s="147" t="s">
        <v>23</v>
      </c>
      <c r="C39" s="148">
        <f ca="1">'In depth results'!B6</f>
        <v>0</v>
      </c>
      <c r="D39" s="148">
        <f ca="1">D37+D38</f>
        <v>0</v>
      </c>
      <c r="E39" s="148">
        <f t="shared" ref="E39" ca="1" si="595">E37+E38</f>
        <v>0</v>
      </c>
      <c r="F39" s="148">
        <f t="shared" ref="F39" ca="1" si="596">F37+F38</f>
        <v>0</v>
      </c>
      <c r="G39" s="148">
        <f t="shared" ref="G39" ca="1" si="597">G37+G38</f>
        <v>0</v>
      </c>
      <c r="H39" s="148">
        <f t="shared" ref="H39" ca="1" si="598">H37+H38</f>
        <v>0</v>
      </c>
      <c r="I39" s="148">
        <f t="shared" ref="I39" ca="1" si="599">I37+I38</f>
        <v>0</v>
      </c>
      <c r="J39" s="148">
        <f t="shared" ref="J39" ca="1" si="600">J37+J38</f>
        <v>0</v>
      </c>
      <c r="K39" s="148">
        <f t="shared" ref="K39" ca="1" si="601">K37+K38</f>
        <v>0</v>
      </c>
      <c r="L39" s="148">
        <f t="shared" ref="L39" ca="1" si="602">L37+L38</f>
        <v>0</v>
      </c>
      <c r="M39" s="148">
        <f t="shared" ref="M39" ca="1" si="603">M37+M38</f>
        <v>0</v>
      </c>
      <c r="N39" s="148">
        <f t="shared" ref="N39" ca="1" si="604">N37+N38</f>
        <v>0</v>
      </c>
      <c r="O39" s="148">
        <f t="shared" ref="O39" ca="1" si="605">O37+O38</f>
        <v>0</v>
      </c>
      <c r="P39" s="148">
        <f t="shared" ref="P39" ca="1" si="606">P37+P38</f>
        <v>0</v>
      </c>
      <c r="Q39" s="148">
        <f t="shared" ref="Q39" ca="1" si="607">Q37+Q38</f>
        <v>0</v>
      </c>
      <c r="R39" s="148">
        <f t="shared" ref="R39" ca="1" si="608">R37+R38</f>
        <v>0</v>
      </c>
      <c r="S39" s="148">
        <f t="shared" ref="S39" ca="1" si="609">S37+S38</f>
        <v>0</v>
      </c>
      <c r="T39" s="148">
        <f t="shared" ref="T39" ca="1" si="610">T37+T38</f>
        <v>0</v>
      </c>
      <c r="U39" s="148">
        <f t="shared" ref="U39" ca="1" si="611">U37+U38</f>
        <v>0</v>
      </c>
      <c r="V39" s="148">
        <f t="shared" ref="V39" ca="1" si="612">V37+V38</f>
        <v>0</v>
      </c>
      <c r="W39" s="148">
        <f t="shared" ref="W39" ca="1" si="613">W37+W38</f>
        <v>0</v>
      </c>
      <c r="X39" s="148">
        <f t="shared" ref="X39" ca="1" si="614">X37+X38</f>
        <v>0</v>
      </c>
      <c r="Y39" s="148">
        <f t="shared" ref="Y39" ca="1" si="615">Y37+Y38</f>
        <v>0</v>
      </c>
      <c r="Z39" s="148">
        <f t="shared" ref="Z39" ca="1" si="616">Z37+Z38</f>
        <v>0</v>
      </c>
      <c r="AA39" s="148">
        <f t="shared" ref="AA39" ca="1" si="617">AA37+AA38</f>
        <v>0</v>
      </c>
      <c r="AB39" s="148">
        <f t="shared" ref="AB39" ca="1" si="618">AB37+AB38</f>
        <v>0</v>
      </c>
      <c r="AC39" s="148">
        <f t="shared" ref="AC39" ca="1" si="619">AC37+AC38</f>
        <v>0</v>
      </c>
      <c r="AD39" s="148">
        <f t="shared" ref="AD39" ca="1" si="620">AD37+AD38</f>
        <v>0</v>
      </c>
      <c r="AE39" s="148">
        <f t="shared" ref="AE39" ca="1" si="621">AE37+AE38</f>
        <v>0</v>
      </c>
      <c r="AF39" s="148">
        <f t="shared" ref="AF39" ca="1" si="622">AF37+AF38</f>
        <v>0</v>
      </c>
      <c r="AG39" s="148">
        <f t="shared" ref="AG39" ca="1" si="623">AG37+AG38</f>
        <v>0</v>
      </c>
      <c r="AH39" s="148">
        <f t="shared" ref="AH39" ca="1" si="624">AH37+AH38</f>
        <v>0</v>
      </c>
      <c r="AI39" s="148">
        <f t="shared" ref="AI39" ca="1" si="625">AI37+AI38</f>
        <v>0</v>
      </c>
      <c r="AJ39" s="148">
        <f t="shared" ref="AJ39" ca="1" si="626">AJ37+AJ38</f>
        <v>0</v>
      </c>
      <c r="AK39" s="148">
        <f t="shared" ref="AK39" ca="1" si="627">AK37+AK38</f>
        <v>0</v>
      </c>
      <c r="AL39" s="148">
        <f t="shared" ref="AL39" ca="1" si="628">AL37+AL38</f>
        <v>0</v>
      </c>
      <c r="AM39" s="148">
        <f t="shared" ref="AM39" ca="1" si="629">AM37+AM38</f>
        <v>0</v>
      </c>
      <c r="AN39" s="148">
        <f t="shared" ref="AN39" ca="1" si="630">AN37+AN38</f>
        <v>0</v>
      </c>
      <c r="AO39" s="148">
        <f t="shared" ref="AO39" ca="1" si="631">AO37+AO38</f>
        <v>0</v>
      </c>
      <c r="AP39" s="148">
        <f t="shared" ref="AP39" ca="1" si="632">AP37+AP38</f>
        <v>0</v>
      </c>
      <c r="AQ39" s="148">
        <f t="shared" ref="AQ39" ca="1" si="633">AQ37+AQ38</f>
        <v>0</v>
      </c>
      <c r="AR39" s="148">
        <f t="shared" ref="AR39" ca="1" si="634">AR37+AR38</f>
        <v>0</v>
      </c>
      <c r="AS39" s="148">
        <f t="shared" ref="AS39" ca="1" si="635">AS37+AS38</f>
        <v>0</v>
      </c>
      <c r="AT39" s="148">
        <f t="shared" ref="AT39" ca="1" si="636">AT37+AT38</f>
        <v>0</v>
      </c>
      <c r="AU39" s="148">
        <f t="shared" ref="AU39" ca="1" si="637">AU37+AU38</f>
        <v>0</v>
      </c>
      <c r="AV39" s="148">
        <f t="shared" ref="AV39" ca="1" si="638">AV37+AV38</f>
        <v>0</v>
      </c>
      <c r="AW39" s="148">
        <f t="shared" ref="AW39" ca="1" si="639">AW37+AW38</f>
        <v>0</v>
      </c>
      <c r="AX39" s="148">
        <f t="shared" ref="AX39" ca="1" si="640">AX37+AX38</f>
        <v>0</v>
      </c>
      <c r="AY39" s="148">
        <f t="shared" ref="AY39" ca="1" si="641">AY37+AY38</f>
        <v>0</v>
      </c>
      <c r="AZ39" s="148">
        <f t="shared" ref="AZ39" ca="1" si="642">AZ37+AZ38</f>
        <v>0</v>
      </c>
      <c r="BA39" s="148">
        <f t="shared" ref="BA39" ca="1" si="643">BA37+BA38</f>
        <v>0</v>
      </c>
      <c r="BB39" s="148">
        <f t="shared" ref="BB39" ca="1" si="644">BB37+BB38</f>
        <v>0</v>
      </c>
      <c r="BC39" s="148">
        <f t="shared" ref="BC39" ca="1" si="645">BC37+BC38</f>
        <v>0</v>
      </c>
      <c r="BD39" s="148">
        <f t="shared" ref="BD39" ca="1" si="646">BD37+BD38</f>
        <v>0</v>
      </c>
      <c r="BE39" s="148">
        <f t="shared" ref="BE39" ca="1" si="647">BE37+BE38</f>
        <v>0</v>
      </c>
      <c r="BF39" s="148">
        <f t="shared" ref="BF39" ca="1" si="648">BF37+BF38</f>
        <v>0</v>
      </c>
      <c r="BG39" s="148">
        <f t="shared" ref="BG39" ca="1" si="649">BG37+BG38</f>
        <v>0</v>
      </c>
      <c r="BH39" s="148">
        <f t="shared" ref="BH39" ca="1" si="650">BH37+BH38</f>
        <v>0</v>
      </c>
      <c r="BI39" s="148">
        <f t="shared" ref="BI39" ca="1" si="651">BI37+BI38</f>
        <v>0</v>
      </c>
      <c r="BJ39" s="148">
        <f t="shared" ref="BJ39" ca="1" si="652">BJ37+BJ38</f>
        <v>0</v>
      </c>
      <c r="BK39" s="148">
        <f t="shared" ref="BK39" ca="1" si="653">BK37+BK38</f>
        <v>0</v>
      </c>
      <c r="BL39" s="148">
        <f t="shared" ref="BL39" ca="1" si="654">BL37+BL38</f>
        <v>0</v>
      </c>
      <c r="BM39" s="148">
        <f t="shared" ref="BM39" ca="1" si="655">BM37+BM38</f>
        <v>0</v>
      </c>
      <c r="BN39" s="148">
        <f t="shared" ref="BN39" ca="1" si="656">BN37+BN38</f>
        <v>0</v>
      </c>
      <c r="BO39" s="148">
        <f t="shared" ref="BO39" ca="1" si="657">BO37+BO38</f>
        <v>0</v>
      </c>
      <c r="BP39" s="148">
        <f t="shared" ref="BP39" ca="1" si="658">BP37+BP38</f>
        <v>0</v>
      </c>
      <c r="BQ39" s="148">
        <f t="shared" ref="BQ39" ca="1" si="659">BQ37+BQ38</f>
        <v>0</v>
      </c>
      <c r="BR39" s="148">
        <f t="shared" ref="BR39" ca="1" si="660">BR37+BR38</f>
        <v>0</v>
      </c>
      <c r="BS39" s="148">
        <f t="shared" ref="BS39" ca="1" si="661">BS37+BS38</f>
        <v>0</v>
      </c>
      <c r="BT39" s="148">
        <f t="shared" ref="BT39" ca="1" si="662">BT37+BT38</f>
        <v>0</v>
      </c>
      <c r="BU39" s="148">
        <f t="shared" ref="BU39" ca="1" si="663">BU37+BU38</f>
        <v>0</v>
      </c>
      <c r="BV39" s="148">
        <f t="shared" ref="BV39" ca="1" si="664">BV37+BV38</f>
        <v>0</v>
      </c>
      <c r="BW39" s="148">
        <f t="shared" ref="BW39" ca="1" si="665">BW37+BW38</f>
        <v>0</v>
      </c>
      <c r="BX39" s="148">
        <f t="shared" ref="BX39" ca="1" si="666">BX37+BX38</f>
        <v>0</v>
      </c>
      <c r="BY39" s="148">
        <f t="shared" ref="BY39" ca="1" si="667">BY37+BY38</f>
        <v>0</v>
      </c>
      <c r="BZ39" s="148">
        <f t="shared" ref="BZ39" ca="1" si="668">BZ37+BZ38</f>
        <v>0</v>
      </c>
      <c r="CA39" s="148">
        <f t="shared" ref="CA39" ca="1" si="669">CA37+CA38</f>
        <v>0</v>
      </c>
      <c r="CB39" s="148">
        <f t="shared" ref="CB39" ca="1" si="670">CB37+CB38</f>
        <v>0</v>
      </c>
      <c r="CC39" s="148">
        <f t="shared" ref="CC39" ca="1" si="671">CC37+CC38</f>
        <v>0</v>
      </c>
      <c r="CD39" s="148">
        <f t="shared" ref="CD39" ca="1" si="672">CD37+CD38</f>
        <v>0</v>
      </c>
      <c r="CE39" s="148">
        <f t="shared" ref="CE39" ca="1" si="673">CE37+CE38</f>
        <v>0</v>
      </c>
      <c r="CF39" s="148">
        <f t="shared" ref="CF39" ca="1" si="674">CF37+CF38</f>
        <v>0</v>
      </c>
      <c r="CG39" s="148">
        <f t="shared" ref="CG39" ca="1" si="675">CG37+CG38</f>
        <v>0</v>
      </c>
      <c r="CH39" s="148">
        <f t="shared" ref="CH39" ca="1" si="676">CH37+CH38</f>
        <v>0</v>
      </c>
      <c r="CI39" s="148">
        <f t="shared" ref="CI39" ca="1" si="677">CI37+CI38</f>
        <v>0</v>
      </c>
      <c r="CJ39" s="148">
        <f t="shared" ref="CJ39" ca="1" si="678">CJ37+CJ38</f>
        <v>0</v>
      </c>
      <c r="CK39" s="148">
        <f t="shared" ref="CK39" ca="1" si="679">CK37+CK38</f>
        <v>0</v>
      </c>
      <c r="CL39" s="148">
        <f t="shared" ref="CL39" ca="1" si="680">CL37+CL38</f>
        <v>0</v>
      </c>
      <c r="CM39" s="148">
        <f t="shared" ref="CM39" ca="1" si="681">CM37+CM38</f>
        <v>0</v>
      </c>
      <c r="CN39" s="148">
        <f t="shared" ref="CN39" ca="1" si="682">CN37+CN38</f>
        <v>0</v>
      </c>
      <c r="CO39" s="148">
        <f t="shared" ref="CO39" ca="1" si="683">CO37+CO38</f>
        <v>0</v>
      </c>
      <c r="CP39" s="148">
        <f t="shared" ref="CP39" ca="1" si="684">CP37+CP38</f>
        <v>0</v>
      </c>
      <c r="CQ39" s="148">
        <f t="shared" ref="CQ39" ca="1" si="685">CQ37+CQ38</f>
        <v>0</v>
      </c>
      <c r="CR39" s="148">
        <f t="shared" ref="CR39" ca="1" si="686">CR37+CR38</f>
        <v>0</v>
      </c>
      <c r="CS39" s="148">
        <f t="shared" ref="CS39" ca="1" si="687">CS37+CS38</f>
        <v>0</v>
      </c>
      <c r="CT39" s="148">
        <f t="shared" ref="CT39:CU39" ca="1" si="688">CT37+CT38</f>
        <v>0</v>
      </c>
      <c r="CU39" s="148">
        <f t="shared" ca="1" si="688"/>
        <v>0</v>
      </c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</row>
    <row r="40" spans="1:123" x14ac:dyDescent="0.35">
      <c r="A40" s="29"/>
      <c r="B40" s="147" t="s">
        <v>24</v>
      </c>
      <c r="C40" s="148">
        <f ca="1">'In depth results'!$D$6+(C30-C31)</f>
        <v>0</v>
      </c>
      <c r="D40" s="148">
        <f ca="1">'In depth results'!$D$6+(D30-D31)</f>
        <v>0</v>
      </c>
      <c r="E40" s="148">
        <f ca="1">'In depth results'!$D$6+(E30-E31)</f>
        <v>0</v>
      </c>
      <c r="F40" s="148">
        <f ca="1">'In depth results'!$D$6+(F30-F31)</f>
        <v>0</v>
      </c>
      <c r="G40" s="148">
        <f ca="1">'In depth results'!$D$6+(G30-G31)</f>
        <v>0</v>
      </c>
      <c r="H40" s="148">
        <f ca="1">'In depth results'!$D$6+(H30-H31)</f>
        <v>0</v>
      </c>
      <c r="I40" s="148">
        <f ca="1">'In depth results'!$D$6+(I30-I31)</f>
        <v>0</v>
      </c>
      <c r="J40" s="148">
        <f ca="1">'In depth results'!$D$6+(J30-J31)</f>
        <v>0</v>
      </c>
      <c r="K40" s="148">
        <f ca="1">'In depth results'!$D$6+(K30-K31)</f>
        <v>0</v>
      </c>
      <c r="L40" s="148">
        <f ca="1">'In depth results'!$D$6+(L30-L31)</f>
        <v>0</v>
      </c>
      <c r="M40" s="148">
        <f ca="1">'In depth results'!$D$6+(M30-M31)</f>
        <v>0</v>
      </c>
      <c r="N40" s="148">
        <f ca="1">'In depth results'!$D$6+(N30-N31)</f>
        <v>0</v>
      </c>
      <c r="O40" s="148">
        <f ca="1">'In depth results'!$D$6+(O30-O31)</f>
        <v>0</v>
      </c>
      <c r="P40" s="148">
        <f ca="1">'In depth results'!$D$6+(P30-P31)</f>
        <v>0</v>
      </c>
      <c r="Q40" s="148">
        <f ca="1">'In depth results'!$D$6+(Q30-Q31)</f>
        <v>0</v>
      </c>
      <c r="R40" s="148">
        <f ca="1">'In depth results'!$D$6+(R30-R31)</f>
        <v>0</v>
      </c>
      <c r="S40" s="148">
        <f ca="1">'In depth results'!$D$6+(S30-S31)</f>
        <v>0</v>
      </c>
      <c r="T40" s="148">
        <f ca="1">'In depth results'!$D$6+(T30-T31)</f>
        <v>0</v>
      </c>
      <c r="U40" s="148">
        <f ca="1">'In depth results'!$D$6+(U30-U31)</f>
        <v>0</v>
      </c>
      <c r="V40" s="148">
        <f ca="1">'In depth results'!$D$6+(V30-V31)</f>
        <v>0</v>
      </c>
      <c r="W40" s="148">
        <f ca="1">'In depth results'!$D$6+(W30-W31)</f>
        <v>0</v>
      </c>
      <c r="X40" s="148">
        <f ca="1">'In depth results'!$D$6+(X30-X31)</f>
        <v>0</v>
      </c>
      <c r="Y40" s="148">
        <f ca="1">'In depth results'!$D$6+(Y30-Y31)</f>
        <v>0</v>
      </c>
      <c r="Z40" s="148">
        <f ca="1">'In depth results'!$D$6+(Z30-Z31)</f>
        <v>0</v>
      </c>
      <c r="AA40" s="148">
        <f ca="1">'In depth results'!$D$6+(AA30-AA31)</f>
        <v>0</v>
      </c>
      <c r="AB40" s="148">
        <f ca="1">'In depth results'!$D$6+(AB30-AB31)</f>
        <v>0</v>
      </c>
      <c r="AC40" s="148">
        <f ca="1">'In depth results'!$D$6+(AC30-AC31)</f>
        <v>305.29793974245069</v>
      </c>
      <c r="AD40" s="148">
        <f ca="1">'In depth results'!$D$6+(AD30-AD31)</f>
        <v>370</v>
      </c>
      <c r="AE40" s="148">
        <f ca="1">'In depth results'!$D$6+(AE30-AE31)</f>
        <v>370</v>
      </c>
      <c r="AF40" s="148">
        <f ca="1">'In depth results'!$D$6+(AF30-AF31)</f>
        <v>370</v>
      </c>
      <c r="AG40" s="148">
        <f ca="1">'In depth results'!$D$6+(AG30-AG31)</f>
        <v>370</v>
      </c>
      <c r="AH40" s="148">
        <f ca="1">'In depth results'!$D$6+(AH30-AH31)</f>
        <v>370</v>
      </c>
      <c r="AI40" s="148">
        <f ca="1">'In depth results'!$D$6+(AI30-AI31)</f>
        <v>370</v>
      </c>
      <c r="AJ40" s="148">
        <f ca="1">'In depth results'!$D$6+(AJ30-AJ31)</f>
        <v>370</v>
      </c>
      <c r="AK40" s="148">
        <f ca="1">'In depth results'!$D$6+(AK30-AK31)</f>
        <v>370</v>
      </c>
      <c r="AL40" s="148">
        <f ca="1">'In depth results'!$D$6+(AL30-AL31)</f>
        <v>370</v>
      </c>
      <c r="AM40" s="148">
        <f ca="1">'In depth results'!$D$6+(AM30-AM31)</f>
        <v>370</v>
      </c>
      <c r="AN40" s="148">
        <f ca="1">'In depth results'!$D$6+(AN30-AN31)</f>
        <v>370</v>
      </c>
      <c r="AO40" s="148">
        <f ca="1">'In depth results'!$D$6+(AO30-AO31)</f>
        <v>370</v>
      </c>
      <c r="AP40" s="148">
        <f ca="1">'In depth results'!$D$6+(AP30-AP31)</f>
        <v>370</v>
      </c>
      <c r="AQ40" s="148">
        <f ca="1">'In depth results'!$D$6+(AQ30-AQ31)</f>
        <v>370</v>
      </c>
      <c r="AR40" s="148">
        <f ca="1">'In depth results'!$D$6+(AR30-AR31)</f>
        <v>370</v>
      </c>
      <c r="AS40" s="148">
        <f ca="1">'In depth results'!$D$6+(AS30-AS31)</f>
        <v>470</v>
      </c>
      <c r="AT40" s="148">
        <f ca="1">'In depth results'!$D$6+(AT30-AT31)</f>
        <v>470</v>
      </c>
      <c r="AU40" s="148">
        <f ca="1">'In depth results'!$D$6+(AU30-AU31)</f>
        <v>470</v>
      </c>
      <c r="AV40" s="148">
        <f ca="1">'In depth results'!$D$6+(AV30-AV31)</f>
        <v>470</v>
      </c>
      <c r="AW40" s="148">
        <f ca="1">'In depth results'!$D$6+(AW30-AW31)</f>
        <v>470</v>
      </c>
      <c r="AX40" s="148">
        <f ca="1">'In depth results'!$D$6+(AX30-AX31)</f>
        <v>470</v>
      </c>
      <c r="AY40" s="148">
        <f ca="1">'In depth results'!$D$6+(AY30-AY31)</f>
        <v>470</v>
      </c>
      <c r="AZ40" s="148">
        <f ca="1">'In depth results'!$D$6+(AZ30-AZ31)</f>
        <v>470</v>
      </c>
      <c r="BA40" s="148">
        <f ca="1">'In depth results'!$D$6+(BA30-BA31)</f>
        <v>470</v>
      </c>
      <c r="BB40" s="148">
        <f ca="1">'In depth results'!$D$6+(BB30-BB31)</f>
        <v>470</v>
      </c>
      <c r="BC40" s="148">
        <f ca="1">'In depth results'!$D$6+(BC30-BC31)</f>
        <v>470</v>
      </c>
      <c r="BD40" s="148">
        <f ca="1">'In depth results'!$D$6+(BD30-BD31)</f>
        <v>470</v>
      </c>
      <c r="BE40" s="148">
        <f ca="1">'In depth results'!$D$6+(BE30-BE31)</f>
        <v>470</v>
      </c>
      <c r="BF40" s="148">
        <f ca="1">'In depth results'!$D$6+(BF30-BF31)</f>
        <v>470</v>
      </c>
      <c r="BG40" s="148">
        <f ca="1">'In depth results'!$D$6+(BG30-BG31)</f>
        <v>470</v>
      </c>
      <c r="BH40" s="148">
        <f ca="1">'In depth results'!$D$6+(BH30-BH31)</f>
        <v>470</v>
      </c>
      <c r="BI40" s="148">
        <f ca="1">'In depth results'!$D$6+(BI30-BI31)</f>
        <v>470</v>
      </c>
      <c r="BJ40" s="148">
        <f ca="1">'In depth results'!$D$6+(BJ30-BJ31)</f>
        <v>470</v>
      </c>
      <c r="BK40" s="148">
        <f ca="1">'In depth results'!$D$6+(BK30-BK31)</f>
        <v>470</v>
      </c>
      <c r="BL40" s="148">
        <f ca="1">'In depth results'!$D$6+(BL30-BL31)</f>
        <v>470</v>
      </c>
      <c r="BM40" s="148">
        <f ca="1">'In depth results'!$D$6+(BM30-BM31)</f>
        <v>470</v>
      </c>
      <c r="BN40" s="148">
        <f ca="1">'In depth results'!$D$6+(BN30-BN31)</f>
        <v>470</v>
      </c>
      <c r="BO40" s="148">
        <f ca="1">'In depth results'!$D$6+(BO30-BO31)</f>
        <v>470</v>
      </c>
      <c r="BP40" s="148">
        <f ca="1">'In depth results'!$D$6+(BP30-BP31)</f>
        <v>470</v>
      </c>
      <c r="BQ40" s="148">
        <f ca="1">'In depth results'!$D$6+(BQ30-BQ31)</f>
        <v>470</v>
      </c>
      <c r="BR40" s="148">
        <f ca="1">'In depth results'!$D$6+(BR30-BR31)</f>
        <v>470</v>
      </c>
      <c r="BS40" s="148">
        <f ca="1">'In depth results'!$D$6+(BS30-BS31)</f>
        <v>470</v>
      </c>
      <c r="BT40" s="148">
        <f ca="1">'In depth results'!$D$6+(BT30-BT31)</f>
        <v>470</v>
      </c>
      <c r="BU40" s="148">
        <f ca="1">'In depth results'!$D$6+(BU30-BU31)</f>
        <v>470</v>
      </c>
      <c r="BV40" s="148">
        <f ca="1">'In depth results'!$D$6+(BV30-BV31)</f>
        <v>470</v>
      </c>
      <c r="BW40" s="148">
        <f ca="1">'In depth results'!$D$6+(BW30-BW31)</f>
        <v>470</v>
      </c>
      <c r="BX40" s="148">
        <f ca="1">'In depth results'!$D$6+(BX30-BX31)</f>
        <v>470</v>
      </c>
      <c r="BY40" s="148">
        <f ca="1">'In depth results'!$D$6+(BY30-BY31)</f>
        <v>470</v>
      </c>
      <c r="BZ40" s="148">
        <f ca="1">'In depth results'!$D$6+(BZ30-BZ31)</f>
        <v>470</v>
      </c>
      <c r="CA40" s="148">
        <f ca="1">'In depth results'!$D$6+(CA30-CA31)</f>
        <v>470</v>
      </c>
      <c r="CB40" s="148">
        <f ca="1">'In depth results'!$D$6+(CB30-CB31)</f>
        <v>470</v>
      </c>
      <c r="CC40" s="148">
        <f ca="1">'In depth results'!$D$6+(CC30-CC31)</f>
        <v>470</v>
      </c>
      <c r="CD40" s="148">
        <f ca="1">'In depth results'!$D$6+(CD30-CD31)</f>
        <v>470</v>
      </c>
      <c r="CE40" s="148">
        <f ca="1">'In depth results'!$D$6+(CE30-CE31)</f>
        <v>470</v>
      </c>
      <c r="CF40" s="148">
        <f ca="1">'In depth results'!$D$6+(CF30-CF31)</f>
        <v>470</v>
      </c>
      <c r="CG40" s="148">
        <f ca="1">'In depth results'!$D$6+(CG30-CG31)</f>
        <v>470</v>
      </c>
      <c r="CH40" s="148">
        <f ca="1">'In depth results'!$D$6+(CH30-CH31)</f>
        <v>470</v>
      </c>
      <c r="CI40" s="148">
        <f ca="1">'In depth results'!$D$6+(CI30-CI31)</f>
        <v>470</v>
      </c>
      <c r="CJ40" s="148">
        <f ca="1">'In depth results'!$D$6+(CJ30-CJ31)</f>
        <v>470</v>
      </c>
      <c r="CK40" s="148">
        <f ca="1">'In depth results'!$D$6+(CK30-CK31)</f>
        <v>470</v>
      </c>
      <c r="CL40" s="148">
        <f ca="1">'In depth results'!$D$6+(CL30-CL31)</f>
        <v>470</v>
      </c>
      <c r="CM40" s="148">
        <f ca="1">'In depth results'!$D$6+(CM30-CM31)</f>
        <v>470</v>
      </c>
      <c r="CN40" s="148">
        <f ca="1">'In depth results'!$D$6+(CN30-CN31)</f>
        <v>470</v>
      </c>
      <c r="CO40" s="148">
        <f ca="1">'In depth results'!$D$6+(CO30-CO31)</f>
        <v>470</v>
      </c>
      <c r="CP40" s="148">
        <f ca="1">'In depth results'!$D$6+(CP30-CP31)</f>
        <v>470</v>
      </c>
      <c r="CQ40" s="148">
        <f ca="1">'In depth results'!$D$6+(CQ30-CQ31)</f>
        <v>470</v>
      </c>
      <c r="CR40" s="148">
        <f ca="1">'In depth results'!$D$6+(CR30-CR31)</f>
        <v>470</v>
      </c>
      <c r="CS40" s="148">
        <f ca="1">'In depth results'!$D$6+(CS30-CS31)</f>
        <v>470</v>
      </c>
      <c r="CT40" s="148">
        <f ca="1">'In depth results'!$D$6+(CT30-CT31)</f>
        <v>470</v>
      </c>
      <c r="CU40" s="148">
        <f ca="1">'In depth results'!$D$6+(CU30-CU31)</f>
        <v>470</v>
      </c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</row>
    <row r="41" spans="1:123" x14ac:dyDescent="0.35">
      <c r="A41" s="29"/>
      <c r="B41" s="147" t="s">
        <v>25</v>
      </c>
      <c r="C41" s="148">
        <f ca="1">IF(C39&lt;C40,C39,C40)</f>
        <v>0</v>
      </c>
      <c r="D41" s="148">
        <f t="shared" ref="D41:BO41" ca="1" si="689">IF(D39&lt;D40,D39,D40)</f>
        <v>0</v>
      </c>
      <c r="E41" s="148">
        <f t="shared" ca="1" si="689"/>
        <v>0</v>
      </c>
      <c r="F41" s="148">
        <f t="shared" ca="1" si="689"/>
        <v>0</v>
      </c>
      <c r="G41" s="148">
        <f t="shared" ca="1" si="689"/>
        <v>0</v>
      </c>
      <c r="H41" s="148">
        <f t="shared" ca="1" si="689"/>
        <v>0</v>
      </c>
      <c r="I41" s="148">
        <f t="shared" ca="1" si="689"/>
        <v>0</v>
      </c>
      <c r="J41" s="148">
        <f t="shared" ca="1" si="689"/>
        <v>0</v>
      </c>
      <c r="K41" s="148">
        <f t="shared" ca="1" si="689"/>
        <v>0</v>
      </c>
      <c r="L41" s="148">
        <f t="shared" ca="1" si="689"/>
        <v>0</v>
      </c>
      <c r="M41" s="148">
        <f t="shared" ca="1" si="689"/>
        <v>0</v>
      </c>
      <c r="N41" s="148">
        <f t="shared" ca="1" si="689"/>
        <v>0</v>
      </c>
      <c r="O41" s="148">
        <f t="shared" ca="1" si="689"/>
        <v>0</v>
      </c>
      <c r="P41" s="148">
        <f t="shared" ca="1" si="689"/>
        <v>0</v>
      </c>
      <c r="Q41" s="148">
        <f t="shared" ca="1" si="689"/>
        <v>0</v>
      </c>
      <c r="R41" s="148">
        <f t="shared" ca="1" si="689"/>
        <v>0</v>
      </c>
      <c r="S41" s="148">
        <f t="shared" ca="1" si="689"/>
        <v>0</v>
      </c>
      <c r="T41" s="148">
        <f t="shared" ca="1" si="689"/>
        <v>0</v>
      </c>
      <c r="U41" s="148">
        <f t="shared" ca="1" si="689"/>
        <v>0</v>
      </c>
      <c r="V41" s="148">
        <f t="shared" ca="1" si="689"/>
        <v>0</v>
      </c>
      <c r="W41" s="148">
        <f t="shared" ca="1" si="689"/>
        <v>0</v>
      </c>
      <c r="X41" s="148">
        <f t="shared" ca="1" si="689"/>
        <v>0</v>
      </c>
      <c r="Y41" s="148">
        <f t="shared" ca="1" si="689"/>
        <v>0</v>
      </c>
      <c r="Z41" s="148">
        <f t="shared" ca="1" si="689"/>
        <v>0</v>
      </c>
      <c r="AA41" s="148">
        <f t="shared" ca="1" si="689"/>
        <v>0</v>
      </c>
      <c r="AB41" s="148">
        <f t="shared" ca="1" si="689"/>
        <v>0</v>
      </c>
      <c r="AC41" s="148">
        <f t="shared" ca="1" si="689"/>
        <v>0</v>
      </c>
      <c r="AD41" s="148">
        <f t="shared" ca="1" si="689"/>
        <v>0</v>
      </c>
      <c r="AE41" s="148">
        <f t="shared" ca="1" si="689"/>
        <v>0</v>
      </c>
      <c r="AF41" s="148">
        <f t="shared" ca="1" si="689"/>
        <v>0</v>
      </c>
      <c r="AG41" s="148">
        <f t="shared" ca="1" si="689"/>
        <v>0</v>
      </c>
      <c r="AH41" s="148">
        <f t="shared" ca="1" si="689"/>
        <v>0</v>
      </c>
      <c r="AI41" s="148">
        <f t="shared" ca="1" si="689"/>
        <v>0</v>
      </c>
      <c r="AJ41" s="148">
        <f t="shared" ca="1" si="689"/>
        <v>0</v>
      </c>
      <c r="AK41" s="148">
        <f t="shared" ca="1" si="689"/>
        <v>0</v>
      </c>
      <c r="AL41" s="148">
        <f t="shared" ca="1" si="689"/>
        <v>0</v>
      </c>
      <c r="AM41" s="148">
        <f t="shared" ca="1" si="689"/>
        <v>0</v>
      </c>
      <c r="AN41" s="148">
        <f t="shared" ca="1" si="689"/>
        <v>0</v>
      </c>
      <c r="AO41" s="148">
        <f t="shared" ca="1" si="689"/>
        <v>0</v>
      </c>
      <c r="AP41" s="148">
        <f t="shared" ca="1" si="689"/>
        <v>0</v>
      </c>
      <c r="AQ41" s="148">
        <f t="shared" ca="1" si="689"/>
        <v>0</v>
      </c>
      <c r="AR41" s="148">
        <f t="shared" ca="1" si="689"/>
        <v>0</v>
      </c>
      <c r="AS41" s="148">
        <f t="shared" ca="1" si="689"/>
        <v>0</v>
      </c>
      <c r="AT41" s="148">
        <f t="shared" ca="1" si="689"/>
        <v>0</v>
      </c>
      <c r="AU41" s="148">
        <f t="shared" ca="1" si="689"/>
        <v>0</v>
      </c>
      <c r="AV41" s="148">
        <f t="shared" ca="1" si="689"/>
        <v>0</v>
      </c>
      <c r="AW41" s="148">
        <f t="shared" ca="1" si="689"/>
        <v>0</v>
      </c>
      <c r="AX41" s="148">
        <f t="shared" ca="1" si="689"/>
        <v>0</v>
      </c>
      <c r="AY41" s="148">
        <f t="shared" ca="1" si="689"/>
        <v>0</v>
      </c>
      <c r="AZ41" s="148">
        <f t="shared" ca="1" si="689"/>
        <v>0</v>
      </c>
      <c r="BA41" s="148">
        <f t="shared" ca="1" si="689"/>
        <v>0</v>
      </c>
      <c r="BB41" s="148">
        <f t="shared" ca="1" si="689"/>
        <v>0</v>
      </c>
      <c r="BC41" s="148">
        <f t="shared" ca="1" si="689"/>
        <v>0</v>
      </c>
      <c r="BD41" s="148">
        <f t="shared" ca="1" si="689"/>
        <v>0</v>
      </c>
      <c r="BE41" s="148">
        <f t="shared" ca="1" si="689"/>
        <v>0</v>
      </c>
      <c r="BF41" s="148">
        <f t="shared" ca="1" si="689"/>
        <v>0</v>
      </c>
      <c r="BG41" s="148">
        <f t="shared" ca="1" si="689"/>
        <v>0</v>
      </c>
      <c r="BH41" s="148">
        <f t="shared" ca="1" si="689"/>
        <v>0</v>
      </c>
      <c r="BI41" s="148">
        <f t="shared" ca="1" si="689"/>
        <v>0</v>
      </c>
      <c r="BJ41" s="148">
        <f t="shared" ca="1" si="689"/>
        <v>0</v>
      </c>
      <c r="BK41" s="148">
        <f t="shared" ca="1" si="689"/>
        <v>0</v>
      </c>
      <c r="BL41" s="148">
        <f t="shared" ca="1" si="689"/>
        <v>0</v>
      </c>
      <c r="BM41" s="148">
        <f t="shared" ca="1" si="689"/>
        <v>0</v>
      </c>
      <c r="BN41" s="148">
        <f t="shared" ca="1" si="689"/>
        <v>0</v>
      </c>
      <c r="BO41" s="148">
        <f t="shared" ca="1" si="689"/>
        <v>0</v>
      </c>
      <c r="BP41" s="148">
        <f t="shared" ref="BP41:CU41" ca="1" si="690">IF(BP39&lt;BP40,BP39,BP40)</f>
        <v>0</v>
      </c>
      <c r="BQ41" s="148">
        <f t="shared" ca="1" si="690"/>
        <v>0</v>
      </c>
      <c r="BR41" s="148">
        <f t="shared" ca="1" si="690"/>
        <v>0</v>
      </c>
      <c r="BS41" s="148">
        <f t="shared" ca="1" si="690"/>
        <v>0</v>
      </c>
      <c r="BT41" s="148">
        <f t="shared" ca="1" si="690"/>
        <v>0</v>
      </c>
      <c r="BU41" s="148">
        <f t="shared" ca="1" si="690"/>
        <v>0</v>
      </c>
      <c r="BV41" s="148">
        <f t="shared" ca="1" si="690"/>
        <v>0</v>
      </c>
      <c r="BW41" s="148">
        <f t="shared" ca="1" si="690"/>
        <v>0</v>
      </c>
      <c r="BX41" s="148">
        <f t="shared" ca="1" si="690"/>
        <v>0</v>
      </c>
      <c r="BY41" s="148">
        <f t="shared" ca="1" si="690"/>
        <v>0</v>
      </c>
      <c r="BZ41" s="148">
        <f t="shared" ca="1" si="690"/>
        <v>0</v>
      </c>
      <c r="CA41" s="148">
        <f t="shared" ca="1" si="690"/>
        <v>0</v>
      </c>
      <c r="CB41" s="148">
        <f t="shared" ca="1" si="690"/>
        <v>0</v>
      </c>
      <c r="CC41" s="148">
        <f t="shared" ca="1" si="690"/>
        <v>0</v>
      </c>
      <c r="CD41" s="148">
        <f t="shared" ca="1" si="690"/>
        <v>0</v>
      </c>
      <c r="CE41" s="148">
        <f t="shared" ca="1" si="690"/>
        <v>0</v>
      </c>
      <c r="CF41" s="148">
        <f t="shared" ca="1" si="690"/>
        <v>0</v>
      </c>
      <c r="CG41" s="148">
        <f t="shared" ca="1" si="690"/>
        <v>0</v>
      </c>
      <c r="CH41" s="148">
        <f t="shared" ca="1" si="690"/>
        <v>0</v>
      </c>
      <c r="CI41" s="148">
        <f t="shared" ca="1" si="690"/>
        <v>0</v>
      </c>
      <c r="CJ41" s="148">
        <f t="shared" ca="1" si="690"/>
        <v>0</v>
      </c>
      <c r="CK41" s="148">
        <f t="shared" ca="1" si="690"/>
        <v>0</v>
      </c>
      <c r="CL41" s="148">
        <f t="shared" ca="1" si="690"/>
        <v>0</v>
      </c>
      <c r="CM41" s="148">
        <f t="shared" ca="1" si="690"/>
        <v>0</v>
      </c>
      <c r="CN41" s="148">
        <f t="shared" ca="1" si="690"/>
        <v>0</v>
      </c>
      <c r="CO41" s="148">
        <f t="shared" ca="1" si="690"/>
        <v>0</v>
      </c>
      <c r="CP41" s="148">
        <f t="shared" ca="1" si="690"/>
        <v>0</v>
      </c>
      <c r="CQ41" s="148">
        <f t="shared" ca="1" si="690"/>
        <v>0</v>
      </c>
      <c r="CR41" s="148">
        <f t="shared" ca="1" si="690"/>
        <v>0</v>
      </c>
      <c r="CS41" s="148">
        <f t="shared" ca="1" si="690"/>
        <v>0</v>
      </c>
      <c r="CT41" s="148">
        <f t="shared" ca="1" si="690"/>
        <v>0</v>
      </c>
      <c r="CU41" s="148">
        <f t="shared" ca="1" si="690"/>
        <v>0</v>
      </c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</row>
    <row r="42" spans="1:123" x14ac:dyDescent="0.35">
      <c r="A42" s="29"/>
      <c r="B42" s="147" t="s">
        <v>26</v>
      </c>
      <c r="C42" s="148">
        <f ca="1">C39-C41+C38</f>
        <v>0</v>
      </c>
      <c r="D42" s="148">
        <f t="shared" ref="D42" ca="1" si="691">D39-D41</f>
        <v>0</v>
      </c>
      <c r="E42" s="148">
        <f t="shared" ref="E42" ca="1" si="692">E39-E41</f>
        <v>0</v>
      </c>
      <c r="F42" s="148">
        <f t="shared" ref="F42" ca="1" si="693">F39-F41</f>
        <v>0</v>
      </c>
      <c r="G42" s="148">
        <f t="shared" ref="G42" ca="1" si="694">G39-G41</f>
        <v>0</v>
      </c>
      <c r="H42" s="148">
        <f t="shared" ref="H42" ca="1" si="695">H39-H41</f>
        <v>0</v>
      </c>
      <c r="I42" s="148">
        <f t="shared" ref="I42" ca="1" si="696">I39-I41</f>
        <v>0</v>
      </c>
      <c r="J42" s="148">
        <f t="shared" ref="J42" ca="1" si="697">J39-J41</f>
        <v>0</v>
      </c>
      <c r="K42" s="148">
        <f t="shared" ref="K42" ca="1" si="698">K39-K41</f>
        <v>0</v>
      </c>
      <c r="L42" s="148">
        <f t="shared" ref="L42" ca="1" si="699">L39-L41</f>
        <v>0</v>
      </c>
      <c r="M42" s="148">
        <f t="shared" ref="M42" ca="1" si="700">M39-M41</f>
        <v>0</v>
      </c>
      <c r="N42" s="148">
        <f t="shared" ref="N42" ca="1" si="701">N39-N41</f>
        <v>0</v>
      </c>
      <c r="O42" s="148">
        <f t="shared" ref="O42" ca="1" si="702">O39-O41</f>
        <v>0</v>
      </c>
      <c r="P42" s="148">
        <f t="shared" ref="P42" ca="1" si="703">P39-P41</f>
        <v>0</v>
      </c>
      <c r="Q42" s="148">
        <f t="shared" ref="Q42" ca="1" si="704">Q39-Q41</f>
        <v>0</v>
      </c>
      <c r="R42" s="148">
        <f t="shared" ref="R42" ca="1" si="705">R39-R41</f>
        <v>0</v>
      </c>
      <c r="S42" s="148">
        <f t="shared" ref="S42" ca="1" si="706">S39-S41</f>
        <v>0</v>
      </c>
      <c r="T42" s="148">
        <f t="shared" ref="T42" ca="1" si="707">T39-T41</f>
        <v>0</v>
      </c>
      <c r="U42" s="148">
        <f t="shared" ref="U42" ca="1" si="708">U39-U41</f>
        <v>0</v>
      </c>
      <c r="V42" s="148">
        <f t="shared" ref="V42" ca="1" si="709">V39-V41</f>
        <v>0</v>
      </c>
      <c r="W42" s="148">
        <f t="shared" ref="W42" ca="1" si="710">W39-W41</f>
        <v>0</v>
      </c>
      <c r="X42" s="148">
        <f t="shared" ref="X42" ca="1" si="711">X39-X41</f>
        <v>0</v>
      </c>
      <c r="Y42" s="148">
        <f t="shared" ref="Y42" ca="1" si="712">Y39-Y41</f>
        <v>0</v>
      </c>
      <c r="Z42" s="148">
        <f t="shared" ref="Z42" ca="1" si="713">Z39-Z41</f>
        <v>0</v>
      </c>
      <c r="AA42" s="148">
        <f t="shared" ref="AA42" ca="1" si="714">AA39-AA41</f>
        <v>0</v>
      </c>
      <c r="AB42" s="148">
        <f t="shared" ref="AB42" ca="1" si="715">AB39-AB41</f>
        <v>0</v>
      </c>
      <c r="AC42" s="148">
        <f t="shared" ref="AC42" ca="1" si="716">AC39-AC41</f>
        <v>0</v>
      </c>
      <c r="AD42" s="148">
        <f t="shared" ref="AD42" ca="1" si="717">AD39-AD41</f>
        <v>0</v>
      </c>
      <c r="AE42" s="148">
        <f t="shared" ref="AE42" ca="1" si="718">AE39-AE41</f>
        <v>0</v>
      </c>
      <c r="AF42" s="148">
        <f t="shared" ref="AF42" ca="1" si="719">AF39-AF41</f>
        <v>0</v>
      </c>
      <c r="AG42" s="148">
        <f t="shared" ref="AG42" ca="1" si="720">AG39-AG41</f>
        <v>0</v>
      </c>
      <c r="AH42" s="148">
        <f t="shared" ref="AH42" ca="1" si="721">AH39-AH41</f>
        <v>0</v>
      </c>
      <c r="AI42" s="148">
        <f t="shared" ref="AI42" ca="1" si="722">AI39-AI41</f>
        <v>0</v>
      </c>
      <c r="AJ42" s="148">
        <f t="shared" ref="AJ42" ca="1" si="723">AJ39-AJ41</f>
        <v>0</v>
      </c>
      <c r="AK42" s="148">
        <f t="shared" ref="AK42" ca="1" si="724">AK39-AK41</f>
        <v>0</v>
      </c>
      <c r="AL42" s="148">
        <f t="shared" ref="AL42" ca="1" si="725">AL39-AL41</f>
        <v>0</v>
      </c>
      <c r="AM42" s="148">
        <f t="shared" ref="AM42" ca="1" si="726">AM39-AM41</f>
        <v>0</v>
      </c>
      <c r="AN42" s="148">
        <f t="shared" ref="AN42" ca="1" si="727">AN39-AN41</f>
        <v>0</v>
      </c>
      <c r="AO42" s="148">
        <f t="shared" ref="AO42" ca="1" si="728">AO39-AO41</f>
        <v>0</v>
      </c>
      <c r="AP42" s="148">
        <f t="shared" ref="AP42" ca="1" si="729">AP39-AP41</f>
        <v>0</v>
      </c>
      <c r="AQ42" s="148">
        <f t="shared" ref="AQ42" ca="1" si="730">AQ39-AQ41</f>
        <v>0</v>
      </c>
      <c r="AR42" s="148">
        <f t="shared" ref="AR42" ca="1" si="731">AR39-AR41</f>
        <v>0</v>
      </c>
      <c r="AS42" s="148">
        <f t="shared" ref="AS42" ca="1" si="732">AS39-AS41</f>
        <v>0</v>
      </c>
      <c r="AT42" s="148">
        <f t="shared" ref="AT42" ca="1" si="733">AT39-AT41</f>
        <v>0</v>
      </c>
      <c r="AU42" s="148">
        <f t="shared" ref="AU42" ca="1" si="734">AU39-AU41</f>
        <v>0</v>
      </c>
      <c r="AV42" s="148">
        <f t="shared" ref="AV42" ca="1" si="735">AV39-AV41</f>
        <v>0</v>
      </c>
      <c r="AW42" s="148">
        <f t="shared" ref="AW42" ca="1" si="736">AW39-AW41</f>
        <v>0</v>
      </c>
      <c r="AX42" s="148">
        <f t="shared" ref="AX42" ca="1" si="737">AX39-AX41</f>
        <v>0</v>
      </c>
      <c r="AY42" s="148">
        <f t="shared" ref="AY42" ca="1" si="738">AY39-AY41</f>
        <v>0</v>
      </c>
      <c r="AZ42" s="148">
        <f t="shared" ref="AZ42" ca="1" si="739">AZ39-AZ41</f>
        <v>0</v>
      </c>
      <c r="BA42" s="148">
        <f t="shared" ref="BA42" ca="1" si="740">BA39-BA41</f>
        <v>0</v>
      </c>
      <c r="BB42" s="148">
        <f t="shared" ref="BB42" ca="1" si="741">BB39-BB41</f>
        <v>0</v>
      </c>
      <c r="BC42" s="148">
        <f t="shared" ref="BC42" ca="1" si="742">BC39-BC41</f>
        <v>0</v>
      </c>
      <c r="BD42" s="148">
        <f t="shared" ref="BD42" ca="1" si="743">BD39-BD41</f>
        <v>0</v>
      </c>
      <c r="BE42" s="148">
        <f t="shared" ref="BE42" ca="1" si="744">BE39-BE41</f>
        <v>0</v>
      </c>
      <c r="BF42" s="148">
        <f t="shared" ref="BF42" ca="1" si="745">BF39-BF41</f>
        <v>0</v>
      </c>
      <c r="BG42" s="148">
        <f t="shared" ref="BG42" ca="1" si="746">BG39-BG41</f>
        <v>0</v>
      </c>
      <c r="BH42" s="148">
        <f t="shared" ref="BH42" ca="1" si="747">BH39-BH41</f>
        <v>0</v>
      </c>
      <c r="BI42" s="148">
        <f t="shared" ref="BI42" ca="1" si="748">BI39-BI41</f>
        <v>0</v>
      </c>
      <c r="BJ42" s="148">
        <f t="shared" ref="BJ42" ca="1" si="749">BJ39-BJ41</f>
        <v>0</v>
      </c>
      <c r="BK42" s="148">
        <f t="shared" ref="BK42" ca="1" si="750">BK39-BK41</f>
        <v>0</v>
      </c>
      <c r="BL42" s="148">
        <f t="shared" ref="BL42" ca="1" si="751">BL39-BL41</f>
        <v>0</v>
      </c>
      <c r="BM42" s="148">
        <f t="shared" ref="BM42" ca="1" si="752">BM39-BM41</f>
        <v>0</v>
      </c>
      <c r="BN42" s="148">
        <f t="shared" ref="BN42" ca="1" si="753">BN39-BN41</f>
        <v>0</v>
      </c>
      <c r="BO42" s="148">
        <f t="shared" ref="BO42" ca="1" si="754">BO39-BO41</f>
        <v>0</v>
      </c>
      <c r="BP42" s="148">
        <f t="shared" ref="BP42" ca="1" si="755">BP39-BP41</f>
        <v>0</v>
      </c>
      <c r="BQ42" s="148">
        <f t="shared" ref="BQ42" ca="1" si="756">BQ39-BQ41</f>
        <v>0</v>
      </c>
      <c r="BR42" s="148">
        <f t="shared" ref="BR42" ca="1" si="757">BR39-BR41</f>
        <v>0</v>
      </c>
      <c r="BS42" s="148">
        <f t="shared" ref="BS42" ca="1" si="758">BS39-BS41</f>
        <v>0</v>
      </c>
      <c r="BT42" s="148">
        <f t="shared" ref="BT42" ca="1" si="759">BT39-BT41</f>
        <v>0</v>
      </c>
      <c r="BU42" s="148">
        <f t="shared" ref="BU42" ca="1" si="760">BU39-BU41</f>
        <v>0</v>
      </c>
      <c r="BV42" s="148">
        <f t="shared" ref="BV42" ca="1" si="761">BV39-BV41</f>
        <v>0</v>
      </c>
      <c r="BW42" s="148">
        <f t="shared" ref="BW42" ca="1" si="762">BW39-BW41</f>
        <v>0</v>
      </c>
      <c r="BX42" s="148">
        <f t="shared" ref="BX42" ca="1" si="763">BX39-BX41</f>
        <v>0</v>
      </c>
      <c r="BY42" s="148">
        <f t="shared" ref="BY42" ca="1" si="764">BY39-BY41</f>
        <v>0</v>
      </c>
      <c r="BZ42" s="148">
        <f t="shared" ref="BZ42" ca="1" si="765">BZ39-BZ41</f>
        <v>0</v>
      </c>
      <c r="CA42" s="148">
        <f t="shared" ref="CA42" ca="1" si="766">CA39-CA41</f>
        <v>0</v>
      </c>
      <c r="CB42" s="148">
        <f t="shared" ref="CB42" ca="1" si="767">CB39-CB41</f>
        <v>0</v>
      </c>
      <c r="CC42" s="148">
        <f t="shared" ref="CC42" ca="1" si="768">CC39-CC41</f>
        <v>0</v>
      </c>
      <c r="CD42" s="148">
        <f t="shared" ref="CD42" ca="1" si="769">CD39-CD41</f>
        <v>0</v>
      </c>
      <c r="CE42" s="148">
        <f t="shared" ref="CE42" ca="1" si="770">CE39-CE41</f>
        <v>0</v>
      </c>
      <c r="CF42" s="148">
        <f t="shared" ref="CF42" ca="1" si="771">CF39-CF41</f>
        <v>0</v>
      </c>
      <c r="CG42" s="148">
        <f t="shared" ref="CG42" ca="1" si="772">CG39-CG41</f>
        <v>0</v>
      </c>
      <c r="CH42" s="148">
        <f t="shared" ref="CH42" ca="1" si="773">CH39-CH41</f>
        <v>0</v>
      </c>
      <c r="CI42" s="148">
        <f t="shared" ref="CI42" ca="1" si="774">CI39-CI41</f>
        <v>0</v>
      </c>
      <c r="CJ42" s="148">
        <f t="shared" ref="CJ42" ca="1" si="775">CJ39-CJ41</f>
        <v>0</v>
      </c>
      <c r="CK42" s="148">
        <f t="shared" ref="CK42" ca="1" si="776">CK39-CK41</f>
        <v>0</v>
      </c>
      <c r="CL42" s="148">
        <f t="shared" ref="CL42" ca="1" si="777">CL39-CL41</f>
        <v>0</v>
      </c>
      <c r="CM42" s="148">
        <f t="shared" ref="CM42" ca="1" si="778">CM39-CM41</f>
        <v>0</v>
      </c>
      <c r="CN42" s="148">
        <f t="shared" ref="CN42" ca="1" si="779">CN39-CN41</f>
        <v>0</v>
      </c>
      <c r="CO42" s="148">
        <f t="shared" ref="CO42" ca="1" si="780">CO39-CO41</f>
        <v>0</v>
      </c>
      <c r="CP42" s="148">
        <f t="shared" ref="CP42" ca="1" si="781">CP39-CP41</f>
        <v>0</v>
      </c>
      <c r="CQ42" s="148">
        <f t="shared" ref="CQ42" ca="1" si="782">CQ39-CQ41</f>
        <v>0</v>
      </c>
      <c r="CR42" s="148">
        <f t="shared" ref="CR42" ca="1" si="783">CR39-CR41</f>
        <v>0</v>
      </c>
      <c r="CS42" s="148">
        <f t="shared" ref="CS42" ca="1" si="784">CS39-CS41</f>
        <v>0</v>
      </c>
      <c r="CT42" s="148">
        <f t="shared" ref="CT42:CU42" ca="1" si="785">CT39-CT41</f>
        <v>0</v>
      </c>
      <c r="CU42" s="148">
        <f t="shared" ca="1" si="785"/>
        <v>0</v>
      </c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</row>
    <row r="43" spans="1:123" x14ac:dyDescent="0.35">
      <c r="A43" s="29"/>
      <c r="B43" s="147"/>
      <c r="C43" s="146" t="str">
        <f ca="1">IF(C42=0,"PAID OFF","")</f>
        <v>PAID OFF</v>
      </c>
      <c r="D43" s="146" t="str">
        <f t="shared" ref="D43:BO43" ca="1" si="786">IF(D42=0,"PAID OFF","")</f>
        <v>PAID OFF</v>
      </c>
      <c r="E43" s="146" t="str">
        <f t="shared" ca="1" si="786"/>
        <v>PAID OFF</v>
      </c>
      <c r="F43" s="146" t="str">
        <f t="shared" ca="1" si="786"/>
        <v>PAID OFF</v>
      </c>
      <c r="G43" s="146" t="str">
        <f t="shared" ca="1" si="786"/>
        <v>PAID OFF</v>
      </c>
      <c r="H43" s="146" t="str">
        <f t="shared" ca="1" si="786"/>
        <v>PAID OFF</v>
      </c>
      <c r="I43" s="146" t="str">
        <f t="shared" ca="1" si="786"/>
        <v>PAID OFF</v>
      </c>
      <c r="J43" s="146" t="str">
        <f t="shared" ca="1" si="786"/>
        <v>PAID OFF</v>
      </c>
      <c r="K43" s="146" t="str">
        <f t="shared" ca="1" si="786"/>
        <v>PAID OFF</v>
      </c>
      <c r="L43" s="146" t="str">
        <f t="shared" ca="1" si="786"/>
        <v>PAID OFF</v>
      </c>
      <c r="M43" s="146" t="str">
        <f t="shared" ca="1" si="786"/>
        <v>PAID OFF</v>
      </c>
      <c r="N43" s="146" t="str">
        <f t="shared" ca="1" si="786"/>
        <v>PAID OFF</v>
      </c>
      <c r="O43" s="146" t="str">
        <f t="shared" ca="1" si="786"/>
        <v>PAID OFF</v>
      </c>
      <c r="P43" s="146" t="str">
        <f t="shared" ca="1" si="786"/>
        <v>PAID OFF</v>
      </c>
      <c r="Q43" s="146" t="str">
        <f t="shared" ca="1" si="786"/>
        <v>PAID OFF</v>
      </c>
      <c r="R43" s="146" t="str">
        <f t="shared" ca="1" si="786"/>
        <v>PAID OFF</v>
      </c>
      <c r="S43" s="146" t="str">
        <f t="shared" ca="1" si="786"/>
        <v>PAID OFF</v>
      </c>
      <c r="T43" s="146" t="str">
        <f t="shared" ca="1" si="786"/>
        <v>PAID OFF</v>
      </c>
      <c r="U43" s="146" t="str">
        <f t="shared" ca="1" si="786"/>
        <v>PAID OFF</v>
      </c>
      <c r="V43" s="146" t="str">
        <f t="shared" ca="1" si="786"/>
        <v>PAID OFF</v>
      </c>
      <c r="W43" s="146" t="str">
        <f t="shared" ca="1" si="786"/>
        <v>PAID OFF</v>
      </c>
      <c r="X43" s="146" t="str">
        <f t="shared" ca="1" si="786"/>
        <v>PAID OFF</v>
      </c>
      <c r="Y43" s="146" t="str">
        <f t="shared" ca="1" si="786"/>
        <v>PAID OFF</v>
      </c>
      <c r="Z43" s="146" t="str">
        <f t="shared" ca="1" si="786"/>
        <v>PAID OFF</v>
      </c>
      <c r="AA43" s="146" t="str">
        <f t="shared" ca="1" si="786"/>
        <v>PAID OFF</v>
      </c>
      <c r="AB43" s="146" t="str">
        <f t="shared" ca="1" si="786"/>
        <v>PAID OFF</v>
      </c>
      <c r="AC43" s="146" t="str">
        <f t="shared" ca="1" si="786"/>
        <v>PAID OFF</v>
      </c>
      <c r="AD43" s="146" t="str">
        <f t="shared" ca="1" si="786"/>
        <v>PAID OFF</v>
      </c>
      <c r="AE43" s="146" t="str">
        <f t="shared" ca="1" si="786"/>
        <v>PAID OFF</v>
      </c>
      <c r="AF43" s="146" t="str">
        <f t="shared" ca="1" si="786"/>
        <v>PAID OFF</v>
      </c>
      <c r="AG43" s="146" t="str">
        <f t="shared" ca="1" si="786"/>
        <v>PAID OFF</v>
      </c>
      <c r="AH43" s="146" t="str">
        <f t="shared" ca="1" si="786"/>
        <v>PAID OFF</v>
      </c>
      <c r="AI43" s="146" t="str">
        <f t="shared" ca="1" si="786"/>
        <v>PAID OFF</v>
      </c>
      <c r="AJ43" s="146" t="str">
        <f t="shared" ca="1" si="786"/>
        <v>PAID OFF</v>
      </c>
      <c r="AK43" s="146" t="str">
        <f t="shared" ca="1" si="786"/>
        <v>PAID OFF</v>
      </c>
      <c r="AL43" s="146" t="str">
        <f t="shared" ca="1" si="786"/>
        <v>PAID OFF</v>
      </c>
      <c r="AM43" s="146" t="str">
        <f t="shared" ca="1" si="786"/>
        <v>PAID OFF</v>
      </c>
      <c r="AN43" s="146" t="str">
        <f t="shared" ca="1" si="786"/>
        <v>PAID OFF</v>
      </c>
      <c r="AO43" s="146" t="str">
        <f t="shared" ca="1" si="786"/>
        <v>PAID OFF</v>
      </c>
      <c r="AP43" s="146" t="str">
        <f t="shared" ca="1" si="786"/>
        <v>PAID OFF</v>
      </c>
      <c r="AQ43" s="146" t="str">
        <f t="shared" ca="1" si="786"/>
        <v>PAID OFF</v>
      </c>
      <c r="AR43" s="146" t="str">
        <f t="shared" ca="1" si="786"/>
        <v>PAID OFF</v>
      </c>
      <c r="AS43" s="146" t="str">
        <f t="shared" ca="1" si="786"/>
        <v>PAID OFF</v>
      </c>
      <c r="AT43" s="146" t="str">
        <f t="shared" ca="1" si="786"/>
        <v>PAID OFF</v>
      </c>
      <c r="AU43" s="146" t="str">
        <f t="shared" ca="1" si="786"/>
        <v>PAID OFF</v>
      </c>
      <c r="AV43" s="146" t="str">
        <f t="shared" ca="1" si="786"/>
        <v>PAID OFF</v>
      </c>
      <c r="AW43" s="146" t="str">
        <f t="shared" ca="1" si="786"/>
        <v>PAID OFF</v>
      </c>
      <c r="AX43" s="146" t="str">
        <f t="shared" ca="1" si="786"/>
        <v>PAID OFF</v>
      </c>
      <c r="AY43" s="146" t="str">
        <f t="shared" ca="1" si="786"/>
        <v>PAID OFF</v>
      </c>
      <c r="AZ43" s="146" t="str">
        <f t="shared" ca="1" si="786"/>
        <v>PAID OFF</v>
      </c>
      <c r="BA43" s="146" t="str">
        <f t="shared" ca="1" si="786"/>
        <v>PAID OFF</v>
      </c>
      <c r="BB43" s="146" t="str">
        <f t="shared" ca="1" si="786"/>
        <v>PAID OFF</v>
      </c>
      <c r="BC43" s="146" t="str">
        <f t="shared" ca="1" si="786"/>
        <v>PAID OFF</v>
      </c>
      <c r="BD43" s="146" t="str">
        <f t="shared" ca="1" si="786"/>
        <v>PAID OFF</v>
      </c>
      <c r="BE43" s="146" t="str">
        <f t="shared" ca="1" si="786"/>
        <v>PAID OFF</v>
      </c>
      <c r="BF43" s="146" t="str">
        <f t="shared" ca="1" si="786"/>
        <v>PAID OFF</v>
      </c>
      <c r="BG43" s="146" t="str">
        <f t="shared" ca="1" si="786"/>
        <v>PAID OFF</v>
      </c>
      <c r="BH43" s="146" t="str">
        <f t="shared" ca="1" si="786"/>
        <v>PAID OFF</v>
      </c>
      <c r="BI43" s="146" t="str">
        <f t="shared" ca="1" si="786"/>
        <v>PAID OFF</v>
      </c>
      <c r="BJ43" s="146" t="str">
        <f t="shared" ca="1" si="786"/>
        <v>PAID OFF</v>
      </c>
      <c r="BK43" s="146" t="str">
        <f t="shared" ca="1" si="786"/>
        <v>PAID OFF</v>
      </c>
      <c r="BL43" s="146" t="str">
        <f t="shared" ca="1" si="786"/>
        <v>PAID OFF</v>
      </c>
      <c r="BM43" s="146" t="str">
        <f t="shared" ca="1" si="786"/>
        <v>PAID OFF</v>
      </c>
      <c r="BN43" s="146" t="str">
        <f t="shared" ca="1" si="786"/>
        <v>PAID OFF</v>
      </c>
      <c r="BO43" s="146" t="str">
        <f t="shared" ca="1" si="786"/>
        <v>PAID OFF</v>
      </c>
      <c r="BP43" s="146" t="str">
        <f t="shared" ref="BP43:CU43" ca="1" si="787">IF(BP42=0,"PAID OFF","")</f>
        <v>PAID OFF</v>
      </c>
      <c r="BQ43" s="146" t="str">
        <f t="shared" ca="1" si="787"/>
        <v>PAID OFF</v>
      </c>
      <c r="BR43" s="146" t="str">
        <f t="shared" ca="1" si="787"/>
        <v>PAID OFF</v>
      </c>
      <c r="BS43" s="146" t="str">
        <f t="shared" ca="1" si="787"/>
        <v>PAID OFF</v>
      </c>
      <c r="BT43" s="146" t="str">
        <f t="shared" ca="1" si="787"/>
        <v>PAID OFF</v>
      </c>
      <c r="BU43" s="146" t="str">
        <f t="shared" ca="1" si="787"/>
        <v>PAID OFF</v>
      </c>
      <c r="BV43" s="146" t="str">
        <f t="shared" ca="1" si="787"/>
        <v>PAID OFF</v>
      </c>
      <c r="BW43" s="146" t="str">
        <f t="shared" ca="1" si="787"/>
        <v>PAID OFF</v>
      </c>
      <c r="BX43" s="146" t="str">
        <f t="shared" ca="1" si="787"/>
        <v>PAID OFF</v>
      </c>
      <c r="BY43" s="146" t="str">
        <f t="shared" ca="1" si="787"/>
        <v>PAID OFF</v>
      </c>
      <c r="BZ43" s="146" t="str">
        <f t="shared" ca="1" si="787"/>
        <v>PAID OFF</v>
      </c>
      <c r="CA43" s="146" t="str">
        <f t="shared" ca="1" si="787"/>
        <v>PAID OFF</v>
      </c>
      <c r="CB43" s="146" t="str">
        <f t="shared" ca="1" si="787"/>
        <v>PAID OFF</v>
      </c>
      <c r="CC43" s="146" t="str">
        <f t="shared" ca="1" si="787"/>
        <v>PAID OFF</v>
      </c>
      <c r="CD43" s="146" t="str">
        <f t="shared" ca="1" si="787"/>
        <v>PAID OFF</v>
      </c>
      <c r="CE43" s="146" t="str">
        <f t="shared" ca="1" si="787"/>
        <v>PAID OFF</v>
      </c>
      <c r="CF43" s="146" t="str">
        <f t="shared" ca="1" si="787"/>
        <v>PAID OFF</v>
      </c>
      <c r="CG43" s="146" t="str">
        <f t="shared" ca="1" si="787"/>
        <v>PAID OFF</v>
      </c>
      <c r="CH43" s="146" t="str">
        <f t="shared" ca="1" si="787"/>
        <v>PAID OFF</v>
      </c>
      <c r="CI43" s="146" t="str">
        <f t="shared" ca="1" si="787"/>
        <v>PAID OFF</v>
      </c>
      <c r="CJ43" s="146" t="str">
        <f t="shared" ca="1" si="787"/>
        <v>PAID OFF</v>
      </c>
      <c r="CK43" s="146" t="str">
        <f t="shared" ca="1" si="787"/>
        <v>PAID OFF</v>
      </c>
      <c r="CL43" s="146" t="str">
        <f t="shared" ca="1" si="787"/>
        <v>PAID OFF</v>
      </c>
      <c r="CM43" s="146" t="str">
        <f t="shared" ca="1" si="787"/>
        <v>PAID OFF</v>
      </c>
      <c r="CN43" s="146" t="str">
        <f t="shared" ca="1" si="787"/>
        <v>PAID OFF</v>
      </c>
      <c r="CO43" s="146" t="str">
        <f t="shared" ca="1" si="787"/>
        <v>PAID OFF</v>
      </c>
      <c r="CP43" s="146" t="str">
        <f t="shared" ca="1" si="787"/>
        <v>PAID OFF</v>
      </c>
      <c r="CQ43" s="146" t="str">
        <f t="shared" ca="1" si="787"/>
        <v>PAID OFF</v>
      </c>
      <c r="CR43" s="146" t="str">
        <f t="shared" ca="1" si="787"/>
        <v>PAID OFF</v>
      </c>
      <c r="CS43" s="146" t="str">
        <f t="shared" ca="1" si="787"/>
        <v>PAID OFF</v>
      </c>
      <c r="CT43" s="146" t="str">
        <f t="shared" ca="1" si="787"/>
        <v>PAID OFF</v>
      </c>
      <c r="CU43" s="146" t="str">
        <f t="shared" ca="1" si="787"/>
        <v>PAID OFF</v>
      </c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</row>
    <row r="44" spans="1:123" x14ac:dyDescent="0.35">
      <c r="A44" s="29"/>
      <c r="B44" s="147" t="s">
        <v>34</v>
      </c>
      <c r="C44" s="147">
        <f ca="1">IF(C43="PAID OFF",1,1)</f>
        <v>1</v>
      </c>
      <c r="D44" s="147" t="str">
        <f ca="1">IF(D43="PAID OFF","",C44+1)</f>
        <v/>
      </c>
      <c r="E44" s="147" t="str">
        <f ca="1">IF(E43="PAID OFF","",D44+1)</f>
        <v/>
      </c>
      <c r="F44" s="147" t="str">
        <f t="shared" ref="F44" ca="1" si="788">IF(F43="PAID OFF","",E44+1)</f>
        <v/>
      </c>
      <c r="G44" s="147" t="str">
        <f t="shared" ref="G44" ca="1" si="789">IF(G43="PAID OFF","",F44+1)</f>
        <v/>
      </c>
      <c r="H44" s="147" t="str">
        <f t="shared" ref="H44" ca="1" si="790">IF(H43="PAID OFF","",G44+1)</f>
        <v/>
      </c>
      <c r="I44" s="147" t="str">
        <f t="shared" ref="I44" ca="1" si="791">IF(I43="PAID OFF","",H44+1)</f>
        <v/>
      </c>
      <c r="J44" s="147" t="str">
        <f t="shared" ref="J44" ca="1" si="792">IF(J43="PAID OFF","",I44+1)</f>
        <v/>
      </c>
      <c r="K44" s="147" t="str">
        <f t="shared" ref="K44" ca="1" si="793">IF(K43="PAID OFF","",J44+1)</f>
        <v/>
      </c>
      <c r="L44" s="147" t="str">
        <f t="shared" ref="L44" ca="1" si="794">IF(L43="PAID OFF","",K44+1)</f>
        <v/>
      </c>
      <c r="M44" s="147" t="str">
        <f t="shared" ref="M44" ca="1" si="795">IF(M43="PAID OFF","",L44+1)</f>
        <v/>
      </c>
      <c r="N44" s="147" t="str">
        <f t="shared" ref="N44" ca="1" si="796">IF(N43="PAID OFF","",M44+1)</f>
        <v/>
      </c>
      <c r="O44" s="147" t="str">
        <f t="shared" ref="O44" ca="1" si="797">IF(O43="PAID OFF","",N44+1)</f>
        <v/>
      </c>
      <c r="P44" s="147" t="str">
        <f t="shared" ref="P44" ca="1" si="798">IF(P43="PAID OFF","",O44+1)</f>
        <v/>
      </c>
      <c r="Q44" s="147" t="str">
        <f t="shared" ref="Q44" ca="1" si="799">IF(Q43="PAID OFF","",P44+1)</f>
        <v/>
      </c>
      <c r="R44" s="147" t="str">
        <f t="shared" ref="R44" ca="1" si="800">IF(R43="PAID OFF","",Q44+1)</f>
        <v/>
      </c>
      <c r="S44" s="147" t="str">
        <f t="shared" ref="S44" ca="1" si="801">IF(S43="PAID OFF","",R44+1)</f>
        <v/>
      </c>
      <c r="T44" s="147" t="str">
        <f t="shared" ref="T44" ca="1" si="802">IF(T43="PAID OFF","",S44+1)</f>
        <v/>
      </c>
      <c r="U44" s="147" t="str">
        <f t="shared" ref="U44" ca="1" si="803">IF(U43="PAID OFF","",T44+1)</f>
        <v/>
      </c>
      <c r="V44" s="147" t="str">
        <f t="shared" ref="V44" ca="1" si="804">IF(V43="PAID OFF","",U44+1)</f>
        <v/>
      </c>
      <c r="W44" s="147" t="str">
        <f t="shared" ref="W44" ca="1" si="805">IF(W43="PAID OFF","",V44+1)</f>
        <v/>
      </c>
      <c r="X44" s="147" t="str">
        <f t="shared" ref="X44" ca="1" si="806">IF(X43="PAID OFF","",W44+1)</f>
        <v/>
      </c>
      <c r="Y44" s="147" t="str">
        <f t="shared" ref="Y44" ca="1" si="807">IF(Y43="PAID OFF","",X44+1)</f>
        <v/>
      </c>
      <c r="Z44" s="147" t="str">
        <f t="shared" ref="Z44" ca="1" si="808">IF(Z43="PAID OFF","",Y44+1)</f>
        <v/>
      </c>
      <c r="AA44" s="147" t="str">
        <f t="shared" ref="AA44" ca="1" si="809">IF(AA43="PAID OFF","",Z44+1)</f>
        <v/>
      </c>
      <c r="AB44" s="147" t="str">
        <f t="shared" ref="AB44" ca="1" si="810">IF(AB43="PAID OFF","",AA44+1)</f>
        <v/>
      </c>
      <c r="AC44" s="147" t="str">
        <f t="shared" ref="AC44" ca="1" si="811">IF(AC43="PAID OFF","",AB44+1)</f>
        <v/>
      </c>
      <c r="AD44" s="147" t="str">
        <f t="shared" ref="AD44" ca="1" si="812">IF(AD43="PAID OFF","",AC44+1)</f>
        <v/>
      </c>
      <c r="AE44" s="147" t="str">
        <f t="shared" ref="AE44" ca="1" si="813">IF(AE43="PAID OFF","",AD44+1)</f>
        <v/>
      </c>
      <c r="AF44" s="147" t="str">
        <f t="shared" ref="AF44" ca="1" si="814">IF(AF43="PAID OFF","",AE44+1)</f>
        <v/>
      </c>
      <c r="AG44" s="147" t="str">
        <f t="shared" ref="AG44" ca="1" si="815">IF(AG43="PAID OFF","",AF44+1)</f>
        <v/>
      </c>
      <c r="AH44" s="147" t="str">
        <f t="shared" ref="AH44" ca="1" si="816">IF(AH43="PAID OFF","",AG44+1)</f>
        <v/>
      </c>
      <c r="AI44" s="147" t="str">
        <f t="shared" ref="AI44" ca="1" si="817">IF(AI43="PAID OFF","",AH44+1)</f>
        <v/>
      </c>
      <c r="AJ44" s="147" t="str">
        <f t="shared" ref="AJ44" ca="1" si="818">IF(AJ43="PAID OFF","",AI44+1)</f>
        <v/>
      </c>
      <c r="AK44" s="147" t="str">
        <f t="shared" ref="AK44" ca="1" si="819">IF(AK43="PAID OFF","",AJ44+1)</f>
        <v/>
      </c>
      <c r="AL44" s="147" t="str">
        <f t="shared" ref="AL44" ca="1" si="820">IF(AL43="PAID OFF","",AK44+1)</f>
        <v/>
      </c>
      <c r="AM44" s="147" t="str">
        <f t="shared" ref="AM44" ca="1" si="821">IF(AM43="PAID OFF","",AL44+1)</f>
        <v/>
      </c>
      <c r="AN44" s="147" t="str">
        <f t="shared" ref="AN44" ca="1" si="822">IF(AN43="PAID OFF","",AM44+1)</f>
        <v/>
      </c>
      <c r="AO44" s="147" t="str">
        <f t="shared" ref="AO44" ca="1" si="823">IF(AO43="PAID OFF","",AN44+1)</f>
        <v/>
      </c>
      <c r="AP44" s="147" t="str">
        <f t="shared" ref="AP44" ca="1" si="824">IF(AP43="PAID OFF","",AO44+1)</f>
        <v/>
      </c>
      <c r="AQ44" s="147" t="str">
        <f t="shared" ref="AQ44" ca="1" si="825">IF(AQ43="PAID OFF","",AP44+1)</f>
        <v/>
      </c>
      <c r="AR44" s="147" t="str">
        <f t="shared" ref="AR44" ca="1" si="826">IF(AR43="PAID OFF","",AQ44+1)</f>
        <v/>
      </c>
      <c r="AS44" s="147" t="str">
        <f t="shared" ref="AS44" ca="1" si="827">IF(AS43="PAID OFF","",AR44+1)</f>
        <v/>
      </c>
      <c r="AT44" s="147" t="str">
        <f t="shared" ref="AT44" ca="1" si="828">IF(AT43="PAID OFF","",AS44+1)</f>
        <v/>
      </c>
      <c r="AU44" s="147" t="str">
        <f t="shared" ref="AU44" ca="1" si="829">IF(AU43="PAID OFF","",AT44+1)</f>
        <v/>
      </c>
      <c r="AV44" s="147" t="str">
        <f t="shared" ref="AV44" ca="1" si="830">IF(AV43="PAID OFF","",AU44+1)</f>
        <v/>
      </c>
      <c r="AW44" s="147" t="str">
        <f t="shared" ref="AW44" ca="1" si="831">IF(AW43="PAID OFF","",AV44+1)</f>
        <v/>
      </c>
      <c r="AX44" s="147" t="str">
        <f t="shared" ref="AX44" ca="1" si="832">IF(AX43="PAID OFF","",AW44+1)</f>
        <v/>
      </c>
      <c r="AY44" s="147" t="str">
        <f t="shared" ref="AY44" ca="1" si="833">IF(AY43="PAID OFF","",AX44+1)</f>
        <v/>
      </c>
      <c r="AZ44" s="147" t="str">
        <f t="shared" ref="AZ44" ca="1" si="834">IF(AZ43="PAID OFF","",AY44+1)</f>
        <v/>
      </c>
      <c r="BA44" s="147" t="str">
        <f t="shared" ref="BA44" ca="1" si="835">IF(BA43="PAID OFF","",AZ44+1)</f>
        <v/>
      </c>
      <c r="BB44" s="147" t="str">
        <f t="shared" ref="BB44" ca="1" si="836">IF(BB43="PAID OFF","",BA44+1)</f>
        <v/>
      </c>
      <c r="BC44" s="147" t="str">
        <f t="shared" ref="BC44" ca="1" si="837">IF(BC43="PAID OFF","",BB44+1)</f>
        <v/>
      </c>
      <c r="BD44" s="147" t="str">
        <f t="shared" ref="BD44" ca="1" si="838">IF(BD43="PAID OFF","",BC44+1)</f>
        <v/>
      </c>
      <c r="BE44" s="147" t="str">
        <f t="shared" ref="BE44" ca="1" si="839">IF(BE43="PAID OFF","",BD44+1)</f>
        <v/>
      </c>
      <c r="BF44" s="147" t="str">
        <f t="shared" ref="BF44" ca="1" si="840">IF(BF43="PAID OFF","",BE44+1)</f>
        <v/>
      </c>
      <c r="BG44" s="147" t="str">
        <f t="shared" ref="BG44" ca="1" si="841">IF(BG43="PAID OFF","",BF44+1)</f>
        <v/>
      </c>
      <c r="BH44" s="147" t="str">
        <f t="shared" ref="BH44" ca="1" si="842">IF(BH43="PAID OFF","",BG44+1)</f>
        <v/>
      </c>
      <c r="BI44" s="147" t="str">
        <f t="shared" ref="BI44" ca="1" si="843">IF(BI43="PAID OFF","",BH44+1)</f>
        <v/>
      </c>
      <c r="BJ44" s="147" t="str">
        <f t="shared" ref="BJ44" ca="1" si="844">IF(BJ43="PAID OFF","",BI44+1)</f>
        <v/>
      </c>
      <c r="BK44" s="147" t="str">
        <f t="shared" ref="BK44" ca="1" si="845">IF(BK43="PAID OFF","",BJ44+1)</f>
        <v/>
      </c>
      <c r="BL44" s="147" t="str">
        <f t="shared" ref="BL44" ca="1" si="846">IF(BL43="PAID OFF","",BK44+1)</f>
        <v/>
      </c>
      <c r="BM44" s="147" t="str">
        <f t="shared" ref="BM44" ca="1" si="847">IF(BM43="PAID OFF","",BL44+1)</f>
        <v/>
      </c>
      <c r="BN44" s="147" t="str">
        <f t="shared" ref="BN44" ca="1" si="848">IF(BN43="PAID OFF","",BM44+1)</f>
        <v/>
      </c>
      <c r="BO44" s="147" t="str">
        <f t="shared" ref="BO44" ca="1" si="849">IF(BO43="PAID OFF","",BN44+1)</f>
        <v/>
      </c>
      <c r="BP44" s="147" t="str">
        <f t="shared" ref="BP44" ca="1" si="850">IF(BP43="PAID OFF","",BO44+1)</f>
        <v/>
      </c>
      <c r="BQ44" s="147" t="str">
        <f t="shared" ref="BQ44" ca="1" si="851">IF(BQ43="PAID OFF","",BP44+1)</f>
        <v/>
      </c>
      <c r="BR44" s="147" t="str">
        <f t="shared" ref="BR44" ca="1" si="852">IF(BR43="PAID OFF","",BQ44+1)</f>
        <v/>
      </c>
      <c r="BS44" s="147" t="str">
        <f t="shared" ref="BS44" ca="1" si="853">IF(BS43="PAID OFF","",BR44+1)</f>
        <v/>
      </c>
      <c r="BT44" s="147" t="str">
        <f t="shared" ref="BT44" ca="1" si="854">IF(BT43="PAID OFF","",BS44+1)</f>
        <v/>
      </c>
      <c r="BU44" s="147" t="str">
        <f t="shared" ref="BU44" ca="1" si="855">IF(BU43="PAID OFF","",BT44+1)</f>
        <v/>
      </c>
      <c r="BV44" s="147" t="str">
        <f t="shared" ref="BV44" ca="1" si="856">IF(BV43="PAID OFF","",BU44+1)</f>
        <v/>
      </c>
      <c r="BW44" s="147" t="str">
        <f t="shared" ref="BW44" ca="1" si="857">IF(BW43="PAID OFF","",BV44+1)</f>
        <v/>
      </c>
      <c r="BX44" s="147" t="str">
        <f t="shared" ref="BX44" ca="1" si="858">IF(BX43="PAID OFF","",BW44+1)</f>
        <v/>
      </c>
      <c r="BY44" s="147" t="str">
        <f t="shared" ref="BY44" ca="1" si="859">IF(BY43="PAID OFF","",BX44+1)</f>
        <v/>
      </c>
      <c r="BZ44" s="147" t="str">
        <f t="shared" ref="BZ44" ca="1" si="860">IF(BZ43="PAID OFF","",BY44+1)</f>
        <v/>
      </c>
      <c r="CA44" s="147" t="str">
        <f t="shared" ref="CA44" ca="1" si="861">IF(CA43="PAID OFF","",BZ44+1)</f>
        <v/>
      </c>
      <c r="CB44" s="147" t="str">
        <f t="shared" ref="CB44" ca="1" si="862">IF(CB43="PAID OFF","",CA44+1)</f>
        <v/>
      </c>
      <c r="CC44" s="147" t="str">
        <f t="shared" ref="CC44" ca="1" si="863">IF(CC43="PAID OFF","",CB44+1)</f>
        <v/>
      </c>
      <c r="CD44" s="147" t="str">
        <f t="shared" ref="CD44" ca="1" si="864">IF(CD43="PAID OFF","",CC44+1)</f>
        <v/>
      </c>
      <c r="CE44" s="147" t="str">
        <f t="shared" ref="CE44" ca="1" si="865">IF(CE43="PAID OFF","",CD44+1)</f>
        <v/>
      </c>
      <c r="CF44" s="147" t="str">
        <f t="shared" ref="CF44" ca="1" si="866">IF(CF43="PAID OFF","",CE44+1)</f>
        <v/>
      </c>
      <c r="CG44" s="147" t="str">
        <f t="shared" ref="CG44" ca="1" si="867">IF(CG43="PAID OFF","",CF44+1)</f>
        <v/>
      </c>
      <c r="CH44" s="147" t="str">
        <f t="shared" ref="CH44" ca="1" si="868">IF(CH43="PAID OFF","",CG44+1)</f>
        <v/>
      </c>
      <c r="CI44" s="147" t="str">
        <f t="shared" ref="CI44" ca="1" si="869">IF(CI43="PAID OFF","",CH44+1)</f>
        <v/>
      </c>
      <c r="CJ44" s="147" t="str">
        <f t="shared" ref="CJ44" ca="1" si="870">IF(CJ43="PAID OFF","",CI44+1)</f>
        <v/>
      </c>
      <c r="CK44" s="147" t="str">
        <f t="shared" ref="CK44" ca="1" si="871">IF(CK43="PAID OFF","",CJ44+1)</f>
        <v/>
      </c>
      <c r="CL44" s="147" t="str">
        <f t="shared" ref="CL44" ca="1" si="872">IF(CL43="PAID OFF","",CK44+1)</f>
        <v/>
      </c>
      <c r="CM44" s="147" t="str">
        <f t="shared" ref="CM44" ca="1" si="873">IF(CM43="PAID OFF","",CL44+1)</f>
        <v/>
      </c>
      <c r="CN44" s="147" t="str">
        <f t="shared" ref="CN44" ca="1" si="874">IF(CN43="PAID OFF","",CM44+1)</f>
        <v/>
      </c>
      <c r="CO44" s="147" t="str">
        <f t="shared" ref="CO44" ca="1" si="875">IF(CO43="PAID OFF","",CN44+1)</f>
        <v/>
      </c>
      <c r="CP44" s="147" t="str">
        <f t="shared" ref="CP44" ca="1" si="876">IF(CP43="PAID OFF","",CO44+1)</f>
        <v/>
      </c>
      <c r="CQ44" s="147" t="str">
        <f t="shared" ref="CQ44" ca="1" si="877">IF(CQ43="PAID OFF","",CP44+1)</f>
        <v/>
      </c>
      <c r="CR44" s="147" t="str">
        <f t="shared" ref="CR44" ca="1" si="878">IF(CR43="PAID OFF","",CQ44+1)</f>
        <v/>
      </c>
      <c r="CS44" s="147" t="str">
        <f t="shared" ref="CS44" ca="1" si="879">IF(CS43="PAID OFF","",CR44+1)</f>
        <v/>
      </c>
      <c r="CT44" s="147" t="str">
        <f t="shared" ref="CT44" ca="1" si="880">IF(CT43="PAID OFF","",CS44+1)</f>
        <v/>
      </c>
      <c r="CU44" s="147" t="str">
        <f t="shared" ref="CU44" ca="1" si="881">IF(CU43="PAID OFF","",CT44+1)</f>
        <v/>
      </c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</row>
    <row r="45" spans="1:123" x14ac:dyDescent="0.35">
      <c r="A45" s="15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</row>
    <row r="46" spans="1:123" x14ac:dyDescent="0.35">
      <c r="A46" s="30" t="s">
        <v>30</v>
      </c>
      <c r="B46" s="149" t="str">
        <f ca="1">IF('In depth results'!A7="","",'In depth results'!A7)</f>
        <v/>
      </c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  <c r="BI46" s="150"/>
      <c r="BJ46" s="150"/>
      <c r="BK46" s="150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</row>
    <row r="47" spans="1:123" x14ac:dyDescent="0.35">
      <c r="A47" s="31"/>
      <c r="B47" s="150" t="s">
        <v>21</v>
      </c>
      <c r="C47" s="150"/>
      <c r="D47" s="151">
        <f ca="1">C52</f>
        <v>0</v>
      </c>
      <c r="E47" s="151">
        <f ca="1">D52</f>
        <v>0</v>
      </c>
      <c r="F47" s="151">
        <f t="shared" ref="F47:BQ47" ca="1" si="882">E52</f>
        <v>0</v>
      </c>
      <c r="G47" s="151">
        <f t="shared" ca="1" si="882"/>
        <v>0</v>
      </c>
      <c r="H47" s="151">
        <f t="shared" ca="1" si="882"/>
        <v>0</v>
      </c>
      <c r="I47" s="151">
        <f t="shared" ca="1" si="882"/>
        <v>0</v>
      </c>
      <c r="J47" s="151">
        <f t="shared" ca="1" si="882"/>
        <v>0</v>
      </c>
      <c r="K47" s="151">
        <f t="shared" ca="1" si="882"/>
        <v>0</v>
      </c>
      <c r="L47" s="151">
        <f t="shared" ca="1" si="882"/>
        <v>0</v>
      </c>
      <c r="M47" s="151">
        <f t="shared" ca="1" si="882"/>
        <v>0</v>
      </c>
      <c r="N47" s="151">
        <f t="shared" ca="1" si="882"/>
        <v>0</v>
      </c>
      <c r="O47" s="151">
        <f t="shared" ca="1" si="882"/>
        <v>0</v>
      </c>
      <c r="P47" s="151">
        <f t="shared" ca="1" si="882"/>
        <v>0</v>
      </c>
      <c r="Q47" s="151">
        <f t="shared" ca="1" si="882"/>
        <v>0</v>
      </c>
      <c r="R47" s="151">
        <f t="shared" ca="1" si="882"/>
        <v>0</v>
      </c>
      <c r="S47" s="151">
        <f t="shared" ca="1" si="882"/>
        <v>0</v>
      </c>
      <c r="T47" s="151">
        <f t="shared" ca="1" si="882"/>
        <v>0</v>
      </c>
      <c r="U47" s="151">
        <f t="shared" ca="1" si="882"/>
        <v>0</v>
      </c>
      <c r="V47" s="151">
        <f t="shared" ca="1" si="882"/>
        <v>0</v>
      </c>
      <c r="W47" s="151">
        <f t="shared" ca="1" si="882"/>
        <v>0</v>
      </c>
      <c r="X47" s="151">
        <f t="shared" ca="1" si="882"/>
        <v>0</v>
      </c>
      <c r="Y47" s="151">
        <f t="shared" ca="1" si="882"/>
        <v>0</v>
      </c>
      <c r="Z47" s="151">
        <f t="shared" ca="1" si="882"/>
        <v>0</v>
      </c>
      <c r="AA47" s="151">
        <f t="shared" ca="1" si="882"/>
        <v>0</v>
      </c>
      <c r="AB47" s="151">
        <f t="shared" ca="1" si="882"/>
        <v>0</v>
      </c>
      <c r="AC47" s="151">
        <f t="shared" ca="1" si="882"/>
        <v>0</v>
      </c>
      <c r="AD47" s="151">
        <f t="shared" ca="1" si="882"/>
        <v>0</v>
      </c>
      <c r="AE47" s="151">
        <f t="shared" ca="1" si="882"/>
        <v>0</v>
      </c>
      <c r="AF47" s="151">
        <f t="shared" ca="1" si="882"/>
        <v>0</v>
      </c>
      <c r="AG47" s="151">
        <f t="shared" ca="1" si="882"/>
        <v>0</v>
      </c>
      <c r="AH47" s="151">
        <f t="shared" ca="1" si="882"/>
        <v>0</v>
      </c>
      <c r="AI47" s="151">
        <f t="shared" ca="1" si="882"/>
        <v>0</v>
      </c>
      <c r="AJ47" s="151">
        <f t="shared" ca="1" si="882"/>
        <v>0</v>
      </c>
      <c r="AK47" s="151">
        <f t="shared" ca="1" si="882"/>
        <v>0</v>
      </c>
      <c r="AL47" s="151">
        <f t="shared" ca="1" si="882"/>
        <v>0</v>
      </c>
      <c r="AM47" s="151">
        <f t="shared" ca="1" si="882"/>
        <v>0</v>
      </c>
      <c r="AN47" s="151">
        <f t="shared" ca="1" si="882"/>
        <v>0</v>
      </c>
      <c r="AO47" s="151">
        <f t="shared" ca="1" si="882"/>
        <v>0</v>
      </c>
      <c r="AP47" s="151">
        <f t="shared" ca="1" si="882"/>
        <v>0</v>
      </c>
      <c r="AQ47" s="151">
        <f t="shared" ca="1" si="882"/>
        <v>0</v>
      </c>
      <c r="AR47" s="151">
        <f t="shared" ca="1" si="882"/>
        <v>0</v>
      </c>
      <c r="AS47" s="151">
        <f t="shared" ca="1" si="882"/>
        <v>0</v>
      </c>
      <c r="AT47" s="151">
        <f t="shared" ca="1" si="882"/>
        <v>0</v>
      </c>
      <c r="AU47" s="151">
        <f t="shared" ca="1" si="882"/>
        <v>0</v>
      </c>
      <c r="AV47" s="151">
        <f t="shared" ca="1" si="882"/>
        <v>0</v>
      </c>
      <c r="AW47" s="151">
        <f t="shared" ca="1" si="882"/>
        <v>0</v>
      </c>
      <c r="AX47" s="151">
        <f t="shared" ca="1" si="882"/>
        <v>0</v>
      </c>
      <c r="AY47" s="151">
        <f t="shared" ca="1" si="882"/>
        <v>0</v>
      </c>
      <c r="AZ47" s="151">
        <f t="shared" ca="1" si="882"/>
        <v>0</v>
      </c>
      <c r="BA47" s="151">
        <f t="shared" ca="1" si="882"/>
        <v>0</v>
      </c>
      <c r="BB47" s="151">
        <f t="shared" ca="1" si="882"/>
        <v>0</v>
      </c>
      <c r="BC47" s="151">
        <f t="shared" ca="1" si="882"/>
        <v>0</v>
      </c>
      <c r="BD47" s="151">
        <f t="shared" ca="1" si="882"/>
        <v>0</v>
      </c>
      <c r="BE47" s="151">
        <f t="shared" ca="1" si="882"/>
        <v>0</v>
      </c>
      <c r="BF47" s="151">
        <f t="shared" ca="1" si="882"/>
        <v>0</v>
      </c>
      <c r="BG47" s="151">
        <f t="shared" ca="1" si="882"/>
        <v>0</v>
      </c>
      <c r="BH47" s="151">
        <f t="shared" ca="1" si="882"/>
        <v>0</v>
      </c>
      <c r="BI47" s="151">
        <f t="shared" ca="1" si="882"/>
        <v>0</v>
      </c>
      <c r="BJ47" s="151">
        <f t="shared" ca="1" si="882"/>
        <v>0</v>
      </c>
      <c r="BK47" s="151">
        <f t="shared" ca="1" si="882"/>
        <v>0</v>
      </c>
      <c r="BL47" s="151">
        <f t="shared" ca="1" si="882"/>
        <v>0</v>
      </c>
      <c r="BM47" s="151">
        <f t="shared" ca="1" si="882"/>
        <v>0</v>
      </c>
      <c r="BN47" s="151">
        <f t="shared" ca="1" si="882"/>
        <v>0</v>
      </c>
      <c r="BO47" s="151">
        <f t="shared" ca="1" si="882"/>
        <v>0</v>
      </c>
      <c r="BP47" s="151">
        <f t="shared" ca="1" si="882"/>
        <v>0</v>
      </c>
      <c r="BQ47" s="151">
        <f t="shared" ca="1" si="882"/>
        <v>0</v>
      </c>
      <c r="BR47" s="151">
        <f t="shared" ref="BR47:CU47" ca="1" si="883">BQ52</f>
        <v>0</v>
      </c>
      <c r="BS47" s="151">
        <f t="shared" ca="1" si="883"/>
        <v>0</v>
      </c>
      <c r="BT47" s="151">
        <f t="shared" ca="1" si="883"/>
        <v>0</v>
      </c>
      <c r="BU47" s="151">
        <f t="shared" ca="1" si="883"/>
        <v>0</v>
      </c>
      <c r="BV47" s="151">
        <f t="shared" ca="1" si="883"/>
        <v>0</v>
      </c>
      <c r="BW47" s="151">
        <f t="shared" ca="1" si="883"/>
        <v>0</v>
      </c>
      <c r="BX47" s="151">
        <f t="shared" ca="1" si="883"/>
        <v>0</v>
      </c>
      <c r="BY47" s="151">
        <f t="shared" ca="1" si="883"/>
        <v>0</v>
      </c>
      <c r="BZ47" s="151">
        <f t="shared" ca="1" si="883"/>
        <v>0</v>
      </c>
      <c r="CA47" s="151">
        <f t="shared" ca="1" si="883"/>
        <v>0</v>
      </c>
      <c r="CB47" s="151">
        <f t="shared" ca="1" si="883"/>
        <v>0</v>
      </c>
      <c r="CC47" s="151">
        <f t="shared" ca="1" si="883"/>
        <v>0</v>
      </c>
      <c r="CD47" s="151">
        <f t="shared" ca="1" si="883"/>
        <v>0</v>
      </c>
      <c r="CE47" s="151">
        <f t="shared" ca="1" si="883"/>
        <v>0</v>
      </c>
      <c r="CF47" s="151">
        <f t="shared" ca="1" si="883"/>
        <v>0</v>
      </c>
      <c r="CG47" s="151">
        <f t="shared" ca="1" si="883"/>
        <v>0</v>
      </c>
      <c r="CH47" s="151">
        <f t="shared" ca="1" si="883"/>
        <v>0</v>
      </c>
      <c r="CI47" s="151">
        <f t="shared" ca="1" si="883"/>
        <v>0</v>
      </c>
      <c r="CJ47" s="151">
        <f t="shared" ca="1" si="883"/>
        <v>0</v>
      </c>
      <c r="CK47" s="151">
        <f t="shared" ca="1" si="883"/>
        <v>0</v>
      </c>
      <c r="CL47" s="151">
        <f t="shared" ca="1" si="883"/>
        <v>0</v>
      </c>
      <c r="CM47" s="151">
        <f t="shared" ca="1" si="883"/>
        <v>0</v>
      </c>
      <c r="CN47" s="151">
        <f t="shared" ca="1" si="883"/>
        <v>0</v>
      </c>
      <c r="CO47" s="151">
        <f t="shared" ca="1" si="883"/>
        <v>0</v>
      </c>
      <c r="CP47" s="151">
        <f t="shared" ca="1" si="883"/>
        <v>0</v>
      </c>
      <c r="CQ47" s="151">
        <f t="shared" ca="1" si="883"/>
        <v>0</v>
      </c>
      <c r="CR47" s="151">
        <f t="shared" ca="1" si="883"/>
        <v>0</v>
      </c>
      <c r="CS47" s="151">
        <f t="shared" ca="1" si="883"/>
        <v>0</v>
      </c>
      <c r="CT47" s="151">
        <f t="shared" ca="1" si="883"/>
        <v>0</v>
      </c>
      <c r="CU47" s="151">
        <f t="shared" ca="1" si="883"/>
        <v>0</v>
      </c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</row>
    <row r="48" spans="1:123" x14ac:dyDescent="0.35">
      <c r="A48" s="31"/>
      <c r="B48" s="150" t="s">
        <v>22</v>
      </c>
      <c r="C48" s="151">
        <f ca="1">C49*('In depth results'!C7/12)</f>
        <v>0</v>
      </c>
      <c r="D48" s="151">
        <f ca="1">D47*('In depth results'!$C$7/12)</f>
        <v>0</v>
      </c>
      <c r="E48" s="151">
        <f ca="1">E47*('In depth results'!$C$7/12)</f>
        <v>0</v>
      </c>
      <c r="F48" s="151">
        <f ca="1">F47*('In depth results'!$C$7/12)</f>
        <v>0</v>
      </c>
      <c r="G48" s="151">
        <f ca="1">G47*('In depth results'!$C$7/12)</f>
        <v>0</v>
      </c>
      <c r="H48" s="151">
        <f ca="1">H47*('In depth results'!$C$7/12)</f>
        <v>0</v>
      </c>
      <c r="I48" s="151">
        <f ca="1">I47*('In depth results'!$C$7/12)</f>
        <v>0</v>
      </c>
      <c r="J48" s="151">
        <f ca="1">J47*('In depth results'!$C$7/12)</f>
        <v>0</v>
      </c>
      <c r="K48" s="151">
        <f ca="1">K47*('In depth results'!$C$7/12)</f>
        <v>0</v>
      </c>
      <c r="L48" s="151">
        <f ca="1">L47*('In depth results'!$C$7/12)</f>
        <v>0</v>
      </c>
      <c r="M48" s="151">
        <f ca="1">M47*('In depth results'!$C$7/12)</f>
        <v>0</v>
      </c>
      <c r="N48" s="151">
        <f ca="1">N47*('In depth results'!$C$7/12)</f>
        <v>0</v>
      </c>
      <c r="O48" s="151">
        <f ca="1">O47*('In depth results'!$C$7/12)</f>
        <v>0</v>
      </c>
      <c r="P48" s="151">
        <f ca="1">P47*('In depth results'!$C$7/12)</f>
        <v>0</v>
      </c>
      <c r="Q48" s="151">
        <f ca="1">Q47*('In depth results'!$C$7/12)</f>
        <v>0</v>
      </c>
      <c r="R48" s="151">
        <f ca="1">R47*('In depth results'!$C$7/12)</f>
        <v>0</v>
      </c>
      <c r="S48" s="151">
        <f ca="1">S47*('In depth results'!$C$7/12)</f>
        <v>0</v>
      </c>
      <c r="T48" s="151">
        <f ca="1">T47*('In depth results'!$C$7/12)</f>
        <v>0</v>
      </c>
      <c r="U48" s="151">
        <f ca="1">U47*('In depth results'!$C$7/12)</f>
        <v>0</v>
      </c>
      <c r="V48" s="151">
        <f ca="1">V47*('In depth results'!$C$7/12)</f>
        <v>0</v>
      </c>
      <c r="W48" s="151">
        <f ca="1">W47*('In depth results'!$C$7/12)</f>
        <v>0</v>
      </c>
      <c r="X48" s="151">
        <f ca="1">X47*('In depth results'!$C$7/12)</f>
        <v>0</v>
      </c>
      <c r="Y48" s="151">
        <f ca="1">Y47*('In depth results'!$C$7/12)</f>
        <v>0</v>
      </c>
      <c r="Z48" s="151">
        <f ca="1">Z47*('In depth results'!$C$7/12)</f>
        <v>0</v>
      </c>
      <c r="AA48" s="151">
        <f ca="1">AA47*('In depth results'!$C$7/12)</f>
        <v>0</v>
      </c>
      <c r="AB48" s="151">
        <f ca="1">AB47*('In depth results'!$C$7/12)</f>
        <v>0</v>
      </c>
      <c r="AC48" s="151">
        <f ca="1">AC47*('In depth results'!$C$7/12)</f>
        <v>0</v>
      </c>
      <c r="AD48" s="151">
        <f ca="1">AD47*('In depth results'!$C$7/12)</f>
        <v>0</v>
      </c>
      <c r="AE48" s="151">
        <f ca="1">AE47*('In depth results'!$C$7/12)</f>
        <v>0</v>
      </c>
      <c r="AF48" s="151">
        <f ca="1">AF47*('In depth results'!$C$7/12)</f>
        <v>0</v>
      </c>
      <c r="AG48" s="151">
        <f ca="1">AG47*('In depth results'!$C$7/12)</f>
        <v>0</v>
      </c>
      <c r="AH48" s="151">
        <f ca="1">AH47*('In depth results'!$C$7/12)</f>
        <v>0</v>
      </c>
      <c r="AI48" s="151">
        <f ca="1">AI47*('In depth results'!$C$7/12)</f>
        <v>0</v>
      </c>
      <c r="AJ48" s="151">
        <f ca="1">AJ47*('In depth results'!$C$7/12)</f>
        <v>0</v>
      </c>
      <c r="AK48" s="151">
        <f ca="1">AK47*('In depth results'!$C$7/12)</f>
        <v>0</v>
      </c>
      <c r="AL48" s="151">
        <f ca="1">AL47*('In depth results'!$C$7/12)</f>
        <v>0</v>
      </c>
      <c r="AM48" s="151">
        <f ca="1">AM47*('In depth results'!$C$7/12)</f>
        <v>0</v>
      </c>
      <c r="AN48" s="151">
        <f ca="1">AN47*('In depth results'!$C$7/12)</f>
        <v>0</v>
      </c>
      <c r="AO48" s="151">
        <f ca="1">AO47*('In depth results'!$C$7/12)</f>
        <v>0</v>
      </c>
      <c r="AP48" s="151">
        <f ca="1">AP47*('In depth results'!$C$7/12)</f>
        <v>0</v>
      </c>
      <c r="AQ48" s="151">
        <f ca="1">AQ47*('In depth results'!$C$7/12)</f>
        <v>0</v>
      </c>
      <c r="AR48" s="151">
        <f ca="1">AR47*('In depth results'!$C$7/12)</f>
        <v>0</v>
      </c>
      <c r="AS48" s="151">
        <f ca="1">AS47*('In depth results'!$C$7/12)</f>
        <v>0</v>
      </c>
      <c r="AT48" s="151">
        <f ca="1">AT47*('In depth results'!$C$7/12)</f>
        <v>0</v>
      </c>
      <c r="AU48" s="151">
        <f ca="1">AU47*('In depth results'!$C$7/12)</f>
        <v>0</v>
      </c>
      <c r="AV48" s="151">
        <f ca="1">AV47*('In depth results'!$C$7/12)</f>
        <v>0</v>
      </c>
      <c r="AW48" s="151">
        <f ca="1">AW47*('In depth results'!$C$7/12)</f>
        <v>0</v>
      </c>
      <c r="AX48" s="151">
        <f ca="1">AX47*('In depth results'!$C$7/12)</f>
        <v>0</v>
      </c>
      <c r="AY48" s="151">
        <f ca="1">AY47*('In depth results'!$C$7/12)</f>
        <v>0</v>
      </c>
      <c r="AZ48" s="151">
        <f ca="1">AZ47*('In depth results'!$C$7/12)</f>
        <v>0</v>
      </c>
      <c r="BA48" s="151">
        <f ca="1">BA47*('In depth results'!$C$7/12)</f>
        <v>0</v>
      </c>
      <c r="BB48" s="151">
        <f ca="1">BB47*('In depth results'!$C$7/12)</f>
        <v>0</v>
      </c>
      <c r="BC48" s="151">
        <f ca="1">BC47*('In depth results'!$C$7/12)</f>
        <v>0</v>
      </c>
      <c r="BD48" s="151">
        <f ca="1">BD47*('In depth results'!$C$7/12)</f>
        <v>0</v>
      </c>
      <c r="BE48" s="151">
        <f ca="1">BE47*('In depth results'!$C$7/12)</f>
        <v>0</v>
      </c>
      <c r="BF48" s="151">
        <f ca="1">BF47*('In depth results'!$C$7/12)</f>
        <v>0</v>
      </c>
      <c r="BG48" s="151">
        <f ca="1">BG47*('In depth results'!$C$7/12)</f>
        <v>0</v>
      </c>
      <c r="BH48" s="151">
        <f ca="1">BH47*('In depth results'!$C$7/12)</f>
        <v>0</v>
      </c>
      <c r="BI48" s="151">
        <f ca="1">BI47*('In depth results'!$C$7/12)</f>
        <v>0</v>
      </c>
      <c r="BJ48" s="151">
        <f ca="1">BJ47*('In depth results'!$C$7/12)</f>
        <v>0</v>
      </c>
      <c r="BK48" s="151">
        <f ca="1">BK47*('In depth results'!$C$7/12)</f>
        <v>0</v>
      </c>
      <c r="BL48" s="151">
        <f ca="1">BL47*('In depth results'!$C$7/12)</f>
        <v>0</v>
      </c>
      <c r="BM48" s="151">
        <f ca="1">BM47*('In depth results'!$C$7/12)</f>
        <v>0</v>
      </c>
      <c r="BN48" s="151">
        <f ca="1">BN47*('In depth results'!$C$7/12)</f>
        <v>0</v>
      </c>
      <c r="BO48" s="151">
        <f ca="1">BO47*('In depth results'!$C$7/12)</f>
        <v>0</v>
      </c>
      <c r="BP48" s="151">
        <f ca="1">BP47*('In depth results'!$C$7/12)</f>
        <v>0</v>
      </c>
      <c r="BQ48" s="151">
        <f ca="1">BQ47*('In depth results'!$C$7/12)</f>
        <v>0</v>
      </c>
      <c r="BR48" s="151">
        <f ca="1">BR47*('In depth results'!$C$7/12)</f>
        <v>0</v>
      </c>
      <c r="BS48" s="151">
        <f ca="1">BS47*('In depth results'!$C$7/12)</f>
        <v>0</v>
      </c>
      <c r="BT48" s="151">
        <f ca="1">BT47*('In depth results'!$C$7/12)</f>
        <v>0</v>
      </c>
      <c r="BU48" s="151">
        <f ca="1">BU47*('In depth results'!$C$7/12)</f>
        <v>0</v>
      </c>
      <c r="BV48" s="151">
        <f ca="1">BV47*('In depth results'!$C$7/12)</f>
        <v>0</v>
      </c>
      <c r="BW48" s="151">
        <f ca="1">BW47*('In depth results'!$C$7/12)</f>
        <v>0</v>
      </c>
      <c r="BX48" s="151">
        <f ca="1">BX47*('In depth results'!$C$7/12)</f>
        <v>0</v>
      </c>
      <c r="BY48" s="151">
        <f ca="1">BY47*('In depth results'!$C$7/12)</f>
        <v>0</v>
      </c>
      <c r="BZ48" s="151">
        <f ca="1">BZ47*('In depth results'!$C$7/12)</f>
        <v>0</v>
      </c>
      <c r="CA48" s="151">
        <f ca="1">CA47*('In depth results'!$C$7/12)</f>
        <v>0</v>
      </c>
      <c r="CB48" s="151">
        <f ca="1">CB47*('In depth results'!$C$7/12)</f>
        <v>0</v>
      </c>
      <c r="CC48" s="151">
        <f ca="1">CC47*('In depth results'!$C$7/12)</f>
        <v>0</v>
      </c>
      <c r="CD48" s="151">
        <f ca="1">CD47*('In depth results'!$C$7/12)</f>
        <v>0</v>
      </c>
      <c r="CE48" s="151">
        <f ca="1">CE47*('In depth results'!$C$7/12)</f>
        <v>0</v>
      </c>
      <c r="CF48" s="151">
        <f ca="1">CF47*('In depth results'!$C$7/12)</f>
        <v>0</v>
      </c>
      <c r="CG48" s="151">
        <f ca="1">CG47*('In depth results'!$C$7/12)</f>
        <v>0</v>
      </c>
      <c r="CH48" s="151">
        <f ca="1">CH47*('In depth results'!$C$7/12)</f>
        <v>0</v>
      </c>
      <c r="CI48" s="151">
        <f ca="1">CI47*('In depth results'!$C$7/12)</f>
        <v>0</v>
      </c>
      <c r="CJ48" s="151">
        <f ca="1">CJ47*('In depth results'!$C$7/12)</f>
        <v>0</v>
      </c>
      <c r="CK48" s="151">
        <f ca="1">CK47*('In depth results'!$C$7/12)</f>
        <v>0</v>
      </c>
      <c r="CL48" s="151">
        <f ca="1">CL47*('In depth results'!$C$7/12)</f>
        <v>0</v>
      </c>
      <c r="CM48" s="151">
        <f ca="1">CM47*('In depth results'!$C$7/12)</f>
        <v>0</v>
      </c>
      <c r="CN48" s="151">
        <f ca="1">CN47*('In depth results'!$C$7/12)</f>
        <v>0</v>
      </c>
      <c r="CO48" s="151">
        <f ca="1">CO47*('In depth results'!$C$7/12)</f>
        <v>0</v>
      </c>
      <c r="CP48" s="151">
        <f ca="1">CP47*('In depth results'!$C$7/12)</f>
        <v>0</v>
      </c>
      <c r="CQ48" s="151">
        <f ca="1">CQ47*('In depth results'!$C$7/12)</f>
        <v>0</v>
      </c>
      <c r="CR48" s="151">
        <f ca="1">CR47*('In depth results'!$C$7/12)</f>
        <v>0</v>
      </c>
      <c r="CS48" s="151">
        <f ca="1">CS47*('In depth results'!$C$7/12)</f>
        <v>0</v>
      </c>
      <c r="CT48" s="151">
        <f ca="1">CT47*('In depth results'!$C$7/12)</f>
        <v>0</v>
      </c>
      <c r="CU48" s="151">
        <f ca="1">CU47*('In depth results'!$C$7/12)</f>
        <v>0</v>
      </c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</row>
    <row r="49" spans="1:123" x14ac:dyDescent="0.35">
      <c r="A49" s="31"/>
      <c r="B49" s="150" t="s">
        <v>23</v>
      </c>
      <c r="C49" s="151">
        <f ca="1">'In depth results'!B7</f>
        <v>0</v>
      </c>
      <c r="D49" s="151">
        <f ca="1">D47+D48</f>
        <v>0</v>
      </c>
      <c r="E49" s="151">
        <f t="shared" ref="E49" ca="1" si="884">E47+E48</f>
        <v>0</v>
      </c>
      <c r="F49" s="151">
        <f t="shared" ref="F49" ca="1" si="885">F47+F48</f>
        <v>0</v>
      </c>
      <c r="G49" s="151">
        <f t="shared" ref="G49" ca="1" si="886">G47+G48</f>
        <v>0</v>
      </c>
      <c r="H49" s="151">
        <f t="shared" ref="H49" ca="1" si="887">H47+H48</f>
        <v>0</v>
      </c>
      <c r="I49" s="151">
        <f t="shared" ref="I49" ca="1" si="888">I47+I48</f>
        <v>0</v>
      </c>
      <c r="J49" s="151">
        <f t="shared" ref="J49" ca="1" si="889">J47+J48</f>
        <v>0</v>
      </c>
      <c r="K49" s="151">
        <f t="shared" ref="K49" ca="1" si="890">K47+K48</f>
        <v>0</v>
      </c>
      <c r="L49" s="151">
        <f t="shared" ref="L49" ca="1" si="891">L47+L48</f>
        <v>0</v>
      </c>
      <c r="M49" s="151">
        <f t="shared" ref="M49" ca="1" si="892">M47+M48</f>
        <v>0</v>
      </c>
      <c r="N49" s="151">
        <f t="shared" ref="N49" ca="1" si="893">N47+N48</f>
        <v>0</v>
      </c>
      <c r="O49" s="151">
        <f t="shared" ref="O49" ca="1" si="894">O47+O48</f>
        <v>0</v>
      </c>
      <c r="P49" s="151">
        <f t="shared" ref="P49" ca="1" si="895">P47+P48</f>
        <v>0</v>
      </c>
      <c r="Q49" s="151">
        <f t="shared" ref="Q49" ca="1" si="896">Q47+Q48</f>
        <v>0</v>
      </c>
      <c r="R49" s="151">
        <f t="shared" ref="R49" ca="1" si="897">R47+R48</f>
        <v>0</v>
      </c>
      <c r="S49" s="151">
        <f t="shared" ref="S49" ca="1" si="898">S47+S48</f>
        <v>0</v>
      </c>
      <c r="T49" s="151">
        <f t="shared" ref="T49" ca="1" si="899">T47+T48</f>
        <v>0</v>
      </c>
      <c r="U49" s="151">
        <f t="shared" ref="U49" ca="1" si="900">U47+U48</f>
        <v>0</v>
      </c>
      <c r="V49" s="151">
        <f t="shared" ref="V49" ca="1" si="901">V47+V48</f>
        <v>0</v>
      </c>
      <c r="W49" s="151">
        <f t="shared" ref="W49" ca="1" si="902">W47+W48</f>
        <v>0</v>
      </c>
      <c r="X49" s="151">
        <f t="shared" ref="X49" ca="1" si="903">X47+X48</f>
        <v>0</v>
      </c>
      <c r="Y49" s="151">
        <f t="shared" ref="Y49" ca="1" si="904">Y47+Y48</f>
        <v>0</v>
      </c>
      <c r="Z49" s="151">
        <f t="shared" ref="Z49" ca="1" si="905">Z47+Z48</f>
        <v>0</v>
      </c>
      <c r="AA49" s="151">
        <f t="shared" ref="AA49" ca="1" si="906">AA47+AA48</f>
        <v>0</v>
      </c>
      <c r="AB49" s="151">
        <f t="shared" ref="AB49" ca="1" si="907">AB47+AB48</f>
        <v>0</v>
      </c>
      <c r="AC49" s="151">
        <f t="shared" ref="AC49" ca="1" si="908">AC47+AC48</f>
        <v>0</v>
      </c>
      <c r="AD49" s="151">
        <f t="shared" ref="AD49" ca="1" si="909">AD47+AD48</f>
        <v>0</v>
      </c>
      <c r="AE49" s="151">
        <f t="shared" ref="AE49" ca="1" si="910">AE47+AE48</f>
        <v>0</v>
      </c>
      <c r="AF49" s="151">
        <f t="shared" ref="AF49" ca="1" si="911">AF47+AF48</f>
        <v>0</v>
      </c>
      <c r="AG49" s="151">
        <f t="shared" ref="AG49" ca="1" si="912">AG47+AG48</f>
        <v>0</v>
      </c>
      <c r="AH49" s="151">
        <f t="shared" ref="AH49" ca="1" si="913">AH47+AH48</f>
        <v>0</v>
      </c>
      <c r="AI49" s="151">
        <f t="shared" ref="AI49" ca="1" si="914">AI47+AI48</f>
        <v>0</v>
      </c>
      <c r="AJ49" s="151">
        <f t="shared" ref="AJ49" ca="1" si="915">AJ47+AJ48</f>
        <v>0</v>
      </c>
      <c r="AK49" s="151">
        <f t="shared" ref="AK49" ca="1" si="916">AK47+AK48</f>
        <v>0</v>
      </c>
      <c r="AL49" s="151">
        <f t="shared" ref="AL49" ca="1" si="917">AL47+AL48</f>
        <v>0</v>
      </c>
      <c r="AM49" s="151">
        <f t="shared" ref="AM49" ca="1" si="918">AM47+AM48</f>
        <v>0</v>
      </c>
      <c r="AN49" s="151">
        <f t="shared" ref="AN49" ca="1" si="919">AN47+AN48</f>
        <v>0</v>
      </c>
      <c r="AO49" s="151">
        <f t="shared" ref="AO49" ca="1" si="920">AO47+AO48</f>
        <v>0</v>
      </c>
      <c r="AP49" s="151">
        <f t="shared" ref="AP49" ca="1" si="921">AP47+AP48</f>
        <v>0</v>
      </c>
      <c r="AQ49" s="151">
        <f t="shared" ref="AQ49" ca="1" si="922">AQ47+AQ48</f>
        <v>0</v>
      </c>
      <c r="AR49" s="151">
        <f t="shared" ref="AR49" ca="1" si="923">AR47+AR48</f>
        <v>0</v>
      </c>
      <c r="AS49" s="151">
        <f t="shared" ref="AS49" ca="1" si="924">AS47+AS48</f>
        <v>0</v>
      </c>
      <c r="AT49" s="151">
        <f t="shared" ref="AT49" ca="1" si="925">AT47+AT48</f>
        <v>0</v>
      </c>
      <c r="AU49" s="151">
        <f t="shared" ref="AU49" ca="1" si="926">AU47+AU48</f>
        <v>0</v>
      </c>
      <c r="AV49" s="151">
        <f t="shared" ref="AV49" ca="1" si="927">AV47+AV48</f>
        <v>0</v>
      </c>
      <c r="AW49" s="151">
        <f t="shared" ref="AW49" ca="1" si="928">AW47+AW48</f>
        <v>0</v>
      </c>
      <c r="AX49" s="151">
        <f t="shared" ref="AX49" ca="1" si="929">AX47+AX48</f>
        <v>0</v>
      </c>
      <c r="AY49" s="151">
        <f t="shared" ref="AY49" ca="1" si="930">AY47+AY48</f>
        <v>0</v>
      </c>
      <c r="AZ49" s="151">
        <f t="shared" ref="AZ49" ca="1" si="931">AZ47+AZ48</f>
        <v>0</v>
      </c>
      <c r="BA49" s="151">
        <f t="shared" ref="BA49" ca="1" si="932">BA47+BA48</f>
        <v>0</v>
      </c>
      <c r="BB49" s="151">
        <f t="shared" ref="BB49" ca="1" si="933">BB47+BB48</f>
        <v>0</v>
      </c>
      <c r="BC49" s="151">
        <f t="shared" ref="BC49" ca="1" si="934">BC47+BC48</f>
        <v>0</v>
      </c>
      <c r="BD49" s="151">
        <f t="shared" ref="BD49" ca="1" si="935">BD47+BD48</f>
        <v>0</v>
      </c>
      <c r="BE49" s="151">
        <f t="shared" ref="BE49" ca="1" si="936">BE47+BE48</f>
        <v>0</v>
      </c>
      <c r="BF49" s="151">
        <f t="shared" ref="BF49" ca="1" si="937">BF47+BF48</f>
        <v>0</v>
      </c>
      <c r="BG49" s="151">
        <f t="shared" ref="BG49" ca="1" si="938">BG47+BG48</f>
        <v>0</v>
      </c>
      <c r="BH49" s="151">
        <f t="shared" ref="BH49" ca="1" si="939">BH47+BH48</f>
        <v>0</v>
      </c>
      <c r="BI49" s="151">
        <f t="shared" ref="BI49" ca="1" si="940">BI47+BI48</f>
        <v>0</v>
      </c>
      <c r="BJ49" s="151">
        <f t="shared" ref="BJ49" ca="1" si="941">BJ47+BJ48</f>
        <v>0</v>
      </c>
      <c r="BK49" s="151">
        <f t="shared" ref="BK49" ca="1" si="942">BK47+BK48</f>
        <v>0</v>
      </c>
      <c r="BL49" s="151">
        <f t="shared" ref="BL49" ca="1" si="943">BL47+BL48</f>
        <v>0</v>
      </c>
      <c r="BM49" s="151">
        <f t="shared" ref="BM49" ca="1" si="944">BM47+BM48</f>
        <v>0</v>
      </c>
      <c r="BN49" s="151">
        <f t="shared" ref="BN49" ca="1" si="945">BN47+BN48</f>
        <v>0</v>
      </c>
      <c r="BO49" s="151">
        <f t="shared" ref="BO49" ca="1" si="946">BO47+BO48</f>
        <v>0</v>
      </c>
      <c r="BP49" s="151">
        <f t="shared" ref="BP49" ca="1" si="947">BP47+BP48</f>
        <v>0</v>
      </c>
      <c r="BQ49" s="151">
        <f t="shared" ref="BQ49" ca="1" si="948">BQ47+BQ48</f>
        <v>0</v>
      </c>
      <c r="BR49" s="151">
        <f t="shared" ref="BR49" ca="1" si="949">BR47+BR48</f>
        <v>0</v>
      </c>
      <c r="BS49" s="151">
        <f t="shared" ref="BS49" ca="1" si="950">BS47+BS48</f>
        <v>0</v>
      </c>
      <c r="BT49" s="151">
        <f t="shared" ref="BT49" ca="1" si="951">BT47+BT48</f>
        <v>0</v>
      </c>
      <c r="BU49" s="151">
        <f t="shared" ref="BU49" ca="1" si="952">BU47+BU48</f>
        <v>0</v>
      </c>
      <c r="BV49" s="151">
        <f t="shared" ref="BV49" ca="1" si="953">BV47+BV48</f>
        <v>0</v>
      </c>
      <c r="BW49" s="151">
        <f t="shared" ref="BW49" ca="1" si="954">BW47+BW48</f>
        <v>0</v>
      </c>
      <c r="BX49" s="151">
        <f t="shared" ref="BX49" ca="1" si="955">BX47+BX48</f>
        <v>0</v>
      </c>
      <c r="BY49" s="151">
        <f t="shared" ref="BY49" ca="1" si="956">BY47+BY48</f>
        <v>0</v>
      </c>
      <c r="BZ49" s="151">
        <f t="shared" ref="BZ49" ca="1" si="957">BZ47+BZ48</f>
        <v>0</v>
      </c>
      <c r="CA49" s="151">
        <f t="shared" ref="CA49" ca="1" si="958">CA47+CA48</f>
        <v>0</v>
      </c>
      <c r="CB49" s="151">
        <f t="shared" ref="CB49" ca="1" si="959">CB47+CB48</f>
        <v>0</v>
      </c>
      <c r="CC49" s="151">
        <f t="shared" ref="CC49" ca="1" si="960">CC47+CC48</f>
        <v>0</v>
      </c>
      <c r="CD49" s="151">
        <f t="shared" ref="CD49" ca="1" si="961">CD47+CD48</f>
        <v>0</v>
      </c>
      <c r="CE49" s="151">
        <f t="shared" ref="CE49" ca="1" si="962">CE47+CE48</f>
        <v>0</v>
      </c>
      <c r="CF49" s="151">
        <f t="shared" ref="CF49" ca="1" si="963">CF47+CF48</f>
        <v>0</v>
      </c>
      <c r="CG49" s="151">
        <f t="shared" ref="CG49" ca="1" si="964">CG47+CG48</f>
        <v>0</v>
      </c>
      <c r="CH49" s="151">
        <f t="shared" ref="CH49" ca="1" si="965">CH47+CH48</f>
        <v>0</v>
      </c>
      <c r="CI49" s="151">
        <f t="shared" ref="CI49" ca="1" si="966">CI47+CI48</f>
        <v>0</v>
      </c>
      <c r="CJ49" s="151">
        <f t="shared" ref="CJ49" ca="1" si="967">CJ47+CJ48</f>
        <v>0</v>
      </c>
      <c r="CK49" s="151">
        <f t="shared" ref="CK49" ca="1" si="968">CK47+CK48</f>
        <v>0</v>
      </c>
      <c r="CL49" s="151">
        <f t="shared" ref="CL49" ca="1" si="969">CL47+CL48</f>
        <v>0</v>
      </c>
      <c r="CM49" s="151">
        <f t="shared" ref="CM49" ca="1" si="970">CM47+CM48</f>
        <v>0</v>
      </c>
      <c r="CN49" s="151">
        <f t="shared" ref="CN49" ca="1" si="971">CN47+CN48</f>
        <v>0</v>
      </c>
      <c r="CO49" s="151">
        <f t="shared" ref="CO49" ca="1" si="972">CO47+CO48</f>
        <v>0</v>
      </c>
      <c r="CP49" s="151">
        <f t="shared" ref="CP49" ca="1" si="973">CP47+CP48</f>
        <v>0</v>
      </c>
      <c r="CQ49" s="151">
        <f t="shared" ref="CQ49" ca="1" si="974">CQ47+CQ48</f>
        <v>0</v>
      </c>
      <c r="CR49" s="151">
        <f t="shared" ref="CR49" ca="1" si="975">CR47+CR48</f>
        <v>0</v>
      </c>
      <c r="CS49" s="151">
        <f t="shared" ref="CS49" ca="1" si="976">CS47+CS48</f>
        <v>0</v>
      </c>
      <c r="CT49" s="151">
        <f t="shared" ref="CT49:CU49" ca="1" si="977">CT47+CT48</f>
        <v>0</v>
      </c>
      <c r="CU49" s="151">
        <f t="shared" ca="1" si="977"/>
        <v>0</v>
      </c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</row>
    <row r="50" spans="1:123" x14ac:dyDescent="0.35">
      <c r="A50" s="31"/>
      <c r="B50" s="150" t="s">
        <v>24</v>
      </c>
      <c r="C50" s="151">
        <f ca="1">'In depth results'!$D$7+(C40-C41)</f>
        <v>0</v>
      </c>
      <c r="D50" s="151">
        <f ca="1">'In depth results'!$D$7+(D40-D41)</f>
        <v>0</v>
      </c>
      <c r="E50" s="151">
        <f ca="1">'In depth results'!$D$7+(E40-E41)</f>
        <v>0</v>
      </c>
      <c r="F50" s="151">
        <f ca="1">'In depth results'!$D$7+(F40-F41)</f>
        <v>0</v>
      </c>
      <c r="G50" s="151">
        <f ca="1">'In depth results'!$D$7+(G40-G41)</f>
        <v>0</v>
      </c>
      <c r="H50" s="151">
        <f ca="1">'In depth results'!$D$7+(H40-H41)</f>
        <v>0</v>
      </c>
      <c r="I50" s="151">
        <f ca="1">'In depth results'!$D$7+(I40-I41)</f>
        <v>0</v>
      </c>
      <c r="J50" s="151">
        <f ca="1">'In depth results'!$D$7+(J40-J41)</f>
        <v>0</v>
      </c>
      <c r="K50" s="151">
        <f ca="1">'In depth results'!$D$7+(K40-K41)</f>
        <v>0</v>
      </c>
      <c r="L50" s="151">
        <f ca="1">'In depth results'!$D$7+(L40-L41)</f>
        <v>0</v>
      </c>
      <c r="M50" s="151">
        <f ca="1">'In depth results'!$D$7+(M40-M41)</f>
        <v>0</v>
      </c>
      <c r="N50" s="151">
        <f ca="1">'In depth results'!$D$7+(N40-N41)</f>
        <v>0</v>
      </c>
      <c r="O50" s="151">
        <f ca="1">'In depth results'!$D$7+(O40-O41)</f>
        <v>0</v>
      </c>
      <c r="P50" s="151">
        <f ca="1">'In depth results'!$D$7+(P40-P41)</f>
        <v>0</v>
      </c>
      <c r="Q50" s="151">
        <f ca="1">'In depth results'!$D$7+(Q40-Q41)</f>
        <v>0</v>
      </c>
      <c r="R50" s="151">
        <f ca="1">'In depth results'!$D$7+(R40-R41)</f>
        <v>0</v>
      </c>
      <c r="S50" s="151">
        <f ca="1">'In depth results'!$D$7+(S40-S41)</f>
        <v>0</v>
      </c>
      <c r="T50" s="151">
        <f ca="1">'In depth results'!$D$7+(T40-T41)</f>
        <v>0</v>
      </c>
      <c r="U50" s="151">
        <f ca="1">'In depth results'!$D$7+(U40-U41)</f>
        <v>0</v>
      </c>
      <c r="V50" s="151">
        <f ca="1">'In depth results'!$D$7+(V40-V41)</f>
        <v>0</v>
      </c>
      <c r="W50" s="151">
        <f ca="1">'In depth results'!$D$7+(W40-W41)</f>
        <v>0</v>
      </c>
      <c r="X50" s="151">
        <f ca="1">'In depth results'!$D$7+(X40-X41)</f>
        <v>0</v>
      </c>
      <c r="Y50" s="151">
        <f ca="1">'In depth results'!$D$7+(Y40-Y41)</f>
        <v>0</v>
      </c>
      <c r="Z50" s="151">
        <f ca="1">'In depth results'!$D$7+(Z40-Z41)</f>
        <v>0</v>
      </c>
      <c r="AA50" s="151">
        <f ca="1">'In depth results'!$D$7+(AA40-AA41)</f>
        <v>0</v>
      </c>
      <c r="AB50" s="151">
        <f ca="1">'In depth results'!$D$7+(AB40-AB41)</f>
        <v>0</v>
      </c>
      <c r="AC50" s="151">
        <f ca="1">'In depth results'!$D$7+(AC40-AC41)</f>
        <v>305.29793974245069</v>
      </c>
      <c r="AD50" s="151">
        <f ca="1">'In depth results'!$D$7+(AD40-AD41)</f>
        <v>370</v>
      </c>
      <c r="AE50" s="151">
        <f ca="1">'In depth results'!$D$7+(AE40-AE41)</f>
        <v>370</v>
      </c>
      <c r="AF50" s="151">
        <f ca="1">'In depth results'!$D$7+(AF40-AF41)</f>
        <v>370</v>
      </c>
      <c r="AG50" s="151">
        <f ca="1">'In depth results'!$D$7+(AG40-AG41)</f>
        <v>370</v>
      </c>
      <c r="AH50" s="151">
        <f ca="1">'In depth results'!$D$7+(AH40-AH41)</f>
        <v>370</v>
      </c>
      <c r="AI50" s="151">
        <f ca="1">'In depth results'!$D$7+(AI40-AI41)</f>
        <v>370</v>
      </c>
      <c r="AJ50" s="151">
        <f ca="1">'In depth results'!$D$7+(AJ40-AJ41)</f>
        <v>370</v>
      </c>
      <c r="AK50" s="151">
        <f ca="1">'In depth results'!$D$7+(AK40-AK41)</f>
        <v>370</v>
      </c>
      <c r="AL50" s="151">
        <f ca="1">'In depth results'!$D$7+(AL40-AL41)</f>
        <v>370</v>
      </c>
      <c r="AM50" s="151">
        <f ca="1">'In depth results'!$D$7+(AM40-AM41)</f>
        <v>370</v>
      </c>
      <c r="AN50" s="151">
        <f ca="1">'In depth results'!$D$7+(AN40-AN41)</f>
        <v>370</v>
      </c>
      <c r="AO50" s="151">
        <f ca="1">'In depth results'!$D$7+(AO40-AO41)</f>
        <v>370</v>
      </c>
      <c r="AP50" s="151">
        <f ca="1">'In depth results'!$D$7+(AP40-AP41)</f>
        <v>370</v>
      </c>
      <c r="AQ50" s="151">
        <f ca="1">'In depth results'!$D$7+(AQ40-AQ41)</f>
        <v>370</v>
      </c>
      <c r="AR50" s="151">
        <f ca="1">'In depth results'!$D$7+(AR40-AR41)</f>
        <v>370</v>
      </c>
      <c r="AS50" s="151">
        <f ca="1">'In depth results'!$D$7+(AS40-AS41)</f>
        <v>470</v>
      </c>
      <c r="AT50" s="151">
        <f ca="1">'In depth results'!$D$7+(AT40-AT41)</f>
        <v>470</v>
      </c>
      <c r="AU50" s="151">
        <f ca="1">'In depth results'!$D$7+(AU40-AU41)</f>
        <v>470</v>
      </c>
      <c r="AV50" s="151">
        <f ca="1">'In depth results'!$D$7+(AV40-AV41)</f>
        <v>470</v>
      </c>
      <c r="AW50" s="151">
        <f ca="1">'In depth results'!$D$7+(AW40-AW41)</f>
        <v>470</v>
      </c>
      <c r="AX50" s="151">
        <f ca="1">'In depth results'!$D$7+(AX40-AX41)</f>
        <v>470</v>
      </c>
      <c r="AY50" s="151">
        <f ca="1">'In depth results'!$D$7+(AY40-AY41)</f>
        <v>470</v>
      </c>
      <c r="AZ50" s="151">
        <f ca="1">'In depth results'!$D$7+(AZ40-AZ41)</f>
        <v>470</v>
      </c>
      <c r="BA50" s="151">
        <f ca="1">'In depth results'!$D$7+(BA40-BA41)</f>
        <v>470</v>
      </c>
      <c r="BB50" s="151">
        <f ca="1">'In depth results'!$D$7+(BB40-BB41)</f>
        <v>470</v>
      </c>
      <c r="BC50" s="151">
        <f ca="1">'In depth results'!$D$7+(BC40-BC41)</f>
        <v>470</v>
      </c>
      <c r="BD50" s="151">
        <f ca="1">'In depth results'!$D$7+(BD40-BD41)</f>
        <v>470</v>
      </c>
      <c r="BE50" s="151">
        <f ca="1">'In depth results'!$D$7+(BE40-BE41)</f>
        <v>470</v>
      </c>
      <c r="BF50" s="151">
        <f ca="1">'In depth results'!$D$7+(BF40-BF41)</f>
        <v>470</v>
      </c>
      <c r="BG50" s="151">
        <f ca="1">'In depth results'!$D$7+(BG40-BG41)</f>
        <v>470</v>
      </c>
      <c r="BH50" s="151">
        <f ca="1">'In depth results'!$D$7+(BH40-BH41)</f>
        <v>470</v>
      </c>
      <c r="BI50" s="151">
        <f ca="1">'In depth results'!$D$7+(BI40-BI41)</f>
        <v>470</v>
      </c>
      <c r="BJ50" s="151">
        <f ca="1">'In depth results'!$D$7+(BJ40-BJ41)</f>
        <v>470</v>
      </c>
      <c r="BK50" s="151">
        <f ca="1">'In depth results'!$D$7+(BK40-BK41)</f>
        <v>470</v>
      </c>
      <c r="BL50" s="151">
        <f ca="1">'In depth results'!$D$7+(BL40-BL41)</f>
        <v>470</v>
      </c>
      <c r="BM50" s="151">
        <f ca="1">'In depth results'!$D$7+(BM40-BM41)</f>
        <v>470</v>
      </c>
      <c r="BN50" s="151">
        <f ca="1">'In depth results'!$D$7+(BN40-BN41)</f>
        <v>470</v>
      </c>
      <c r="BO50" s="151">
        <f ca="1">'In depth results'!$D$7+(BO40-BO41)</f>
        <v>470</v>
      </c>
      <c r="BP50" s="151">
        <f ca="1">'In depth results'!$D$7+(BP40-BP41)</f>
        <v>470</v>
      </c>
      <c r="BQ50" s="151">
        <f ca="1">'In depth results'!$D$7+(BQ40-BQ41)</f>
        <v>470</v>
      </c>
      <c r="BR50" s="151">
        <f ca="1">'In depth results'!$D$7+(BR40-BR41)</f>
        <v>470</v>
      </c>
      <c r="BS50" s="151">
        <f ca="1">'In depth results'!$D$7+(BS40-BS41)</f>
        <v>470</v>
      </c>
      <c r="BT50" s="151">
        <f ca="1">'In depth results'!$D$7+(BT40-BT41)</f>
        <v>470</v>
      </c>
      <c r="BU50" s="151">
        <f ca="1">'In depth results'!$D$7+(BU40-BU41)</f>
        <v>470</v>
      </c>
      <c r="BV50" s="151">
        <f ca="1">'In depth results'!$D$7+(BV40-BV41)</f>
        <v>470</v>
      </c>
      <c r="BW50" s="151">
        <f ca="1">'In depth results'!$D$7+(BW40-BW41)</f>
        <v>470</v>
      </c>
      <c r="BX50" s="151">
        <f ca="1">'In depth results'!$D$7+(BX40-BX41)</f>
        <v>470</v>
      </c>
      <c r="BY50" s="151">
        <f ca="1">'In depth results'!$D$7+(BY40-BY41)</f>
        <v>470</v>
      </c>
      <c r="BZ50" s="151">
        <f ca="1">'In depth results'!$D$7+(BZ40-BZ41)</f>
        <v>470</v>
      </c>
      <c r="CA50" s="151">
        <f ca="1">'In depth results'!$D$7+(CA40-CA41)</f>
        <v>470</v>
      </c>
      <c r="CB50" s="151">
        <f ca="1">'In depth results'!$D$7+(CB40-CB41)</f>
        <v>470</v>
      </c>
      <c r="CC50" s="151">
        <f ca="1">'In depth results'!$D$7+(CC40-CC41)</f>
        <v>470</v>
      </c>
      <c r="CD50" s="151">
        <f ca="1">'In depth results'!$D$7+(CD40-CD41)</f>
        <v>470</v>
      </c>
      <c r="CE50" s="151">
        <f ca="1">'In depth results'!$D$7+(CE40-CE41)</f>
        <v>470</v>
      </c>
      <c r="CF50" s="151">
        <f ca="1">'In depth results'!$D$7+(CF40-CF41)</f>
        <v>470</v>
      </c>
      <c r="CG50" s="151">
        <f ca="1">'In depth results'!$D$7+(CG40-CG41)</f>
        <v>470</v>
      </c>
      <c r="CH50" s="151">
        <f ca="1">'In depth results'!$D$7+(CH40-CH41)</f>
        <v>470</v>
      </c>
      <c r="CI50" s="151">
        <f ca="1">'In depth results'!$D$7+(CI40-CI41)</f>
        <v>470</v>
      </c>
      <c r="CJ50" s="151">
        <f ca="1">'In depth results'!$D$7+(CJ40-CJ41)</f>
        <v>470</v>
      </c>
      <c r="CK50" s="151">
        <f ca="1">'In depth results'!$D$7+(CK40-CK41)</f>
        <v>470</v>
      </c>
      <c r="CL50" s="151">
        <f ca="1">'In depth results'!$D$7+(CL40-CL41)</f>
        <v>470</v>
      </c>
      <c r="CM50" s="151">
        <f ca="1">'In depth results'!$D$7+(CM40-CM41)</f>
        <v>470</v>
      </c>
      <c r="CN50" s="151">
        <f ca="1">'In depth results'!$D$7+(CN40-CN41)</f>
        <v>470</v>
      </c>
      <c r="CO50" s="151">
        <f ca="1">'In depth results'!$D$7+(CO40-CO41)</f>
        <v>470</v>
      </c>
      <c r="CP50" s="151">
        <f ca="1">'In depth results'!$D$7+(CP40-CP41)</f>
        <v>470</v>
      </c>
      <c r="CQ50" s="151">
        <f ca="1">'In depth results'!$D$7+(CQ40-CQ41)</f>
        <v>470</v>
      </c>
      <c r="CR50" s="151">
        <f ca="1">'In depth results'!$D$7+(CR40-CR41)</f>
        <v>470</v>
      </c>
      <c r="CS50" s="151">
        <f ca="1">'In depth results'!$D$7+(CS40-CS41)</f>
        <v>470</v>
      </c>
      <c r="CT50" s="151">
        <f ca="1">'In depth results'!$D$7+(CT40-CT41)</f>
        <v>470</v>
      </c>
      <c r="CU50" s="151">
        <f ca="1">'In depth results'!$D$7+(CU40-CU41)</f>
        <v>470</v>
      </c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</row>
    <row r="51" spans="1:123" x14ac:dyDescent="0.35">
      <c r="A51" s="31"/>
      <c r="B51" s="150" t="s">
        <v>25</v>
      </c>
      <c r="C51" s="151">
        <f ca="1">IF(C49&lt;C50,C49,C50)</f>
        <v>0</v>
      </c>
      <c r="D51" s="151">
        <f t="shared" ref="D51:BO51" ca="1" si="978">IF(D49&lt;D50,D49,D50)</f>
        <v>0</v>
      </c>
      <c r="E51" s="151">
        <f t="shared" ca="1" si="978"/>
        <v>0</v>
      </c>
      <c r="F51" s="151">
        <f t="shared" ca="1" si="978"/>
        <v>0</v>
      </c>
      <c r="G51" s="151">
        <f t="shared" ca="1" si="978"/>
        <v>0</v>
      </c>
      <c r="H51" s="151">
        <f t="shared" ca="1" si="978"/>
        <v>0</v>
      </c>
      <c r="I51" s="151">
        <f t="shared" ca="1" si="978"/>
        <v>0</v>
      </c>
      <c r="J51" s="151">
        <f t="shared" ca="1" si="978"/>
        <v>0</v>
      </c>
      <c r="K51" s="151">
        <f t="shared" ca="1" si="978"/>
        <v>0</v>
      </c>
      <c r="L51" s="151">
        <f t="shared" ca="1" si="978"/>
        <v>0</v>
      </c>
      <c r="M51" s="151">
        <f t="shared" ca="1" si="978"/>
        <v>0</v>
      </c>
      <c r="N51" s="151">
        <f t="shared" ca="1" si="978"/>
        <v>0</v>
      </c>
      <c r="O51" s="151">
        <f t="shared" ca="1" si="978"/>
        <v>0</v>
      </c>
      <c r="P51" s="151">
        <f t="shared" ca="1" si="978"/>
        <v>0</v>
      </c>
      <c r="Q51" s="151">
        <f t="shared" ca="1" si="978"/>
        <v>0</v>
      </c>
      <c r="R51" s="151">
        <f t="shared" ca="1" si="978"/>
        <v>0</v>
      </c>
      <c r="S51" s="151">
        <f t="shared" ca="1" si="978"/>
        <v>0</v>
      </c>
      <c r="T51" s="151">
        <f t="shared" ca="1" si="978"/>
        <v>0</v>
      </c>
      <c r="U51" s="151">
        <f t="shared" ca="1" si="978"/>
        <v>0</v>
      </c>
      <c r="V51" s="151">
        <f t="shared" ca="1" si="978"/>
        <v>0</v>
      </c>
      <c r="W51" s="151">
        <f t="shared" ca="1" si="978"/>
        <v>0</v>
      </c>
      <c r="X51" s="151">
        <f t="shared" ca="1" si="978"/>
        <v>0</v>
      </c>
      <c r="Y51" s="151">
        <f t="shared" ca="1" si="978"/>
        <v>0</v>
      </c>
      <c r="Z51" s="151">
        <f t="shared" ca="1" si="978"/>
        <v>0</v>
      </c>
      <c r="AA51" s="151">
        <f t="shared" ca="1" si="978"/>
        <v>0</v>
      </c>
      <c r="AB51" s="151">
        <f t="shared" ca="1" si="978"/>
        <v>0</v>
      </c>
      <c r="AC51" s="151">
        <f t="shared" ca="1" si="978"/>
        <v>0</v>
      </c>
      <c r="AD51" s="151">
        <f t="shared" ca="1" si="978"/>
        <v>0</v>
      </c>
      <c r="AE51" s="151">
        <f t="shared" ca="1" si="978"/>
        <v>0</v>
      </c>
      <c r="AF51" s="151">
        <f t="shared" ca="1" si="978"/>
        <v>0</v>
      </c>
      <c r="AG51" s="151">
        <f t="shared" ca="1" si="978"/>
        <v>0</v>
      </c>
      <c r="AH51" s="151">
        <f t="shared" ca="1" si="978"/>
        <v>0</v>
      </c>
      <c r="AI51" s="151">
        <f t="shared" ca="1" si="978"/>
        <v>0</v>
      </c>
      <c r="AJ51" s="151">
        <f t="shared" ca="1" si="978"/>
        <v>0</v>
      </c>
      <c r="AK51" s="151">
        <f t="shared" ca="1" si="978"/>
        <v>0</v>
      </c>
      <c r="AL51" s="151">
        <f t="shared" ca="1" si="978"/>
        <v>0</v>
      </c>
      <c r="AM51" s="151">
        <f t="shared" ca="1" si="978"/>
        <v>0</v>
      </c>
      <c r="AN51" s="151">
        <f t="shared" ca="1" si="978"/>
        <v>0</v>
      </c>
      <c r="AO51" s="151">
        <f t="shared" ca="1" si="978"/>
        <v>0</v>
      </c>
      <c r="AP51" s="151">
        <f t="shared" ca="1" si="978"/>
        <v>0</v>
      </c>
      <c r="AQ51" s="151">
        <f t="shared" ca="1" si="978"/>
        <v>0</v>
      </c>
      <c r="AR51" s="151">
        <f t="shared" ca="1" si="978"/>
        <v>0</v>
      </c>
      <c r="AS51" s="151">
        <f t="shared" ca="1" si="978"/>
        <v>0</v>
      </c>
      <c r="AT51" s="151">
        <f t="shared" ca="1" si="978"/>
        <v>0</v>
      </c>
      <c r="AU51" s="151">
        <f t="shared" ca="1" si="978"/>
        <v>0</v>
      </c>
      <c r="AV51" s="151">
        <f t="shared" ca="1" si="978"/>
        <v>0</v>
      </c>
      <c r="AW51" s="151">
        <f t="shared" ca="1" si="978"/>
        <v>0</v>
      </c>
      <c r="AX51" s="151">
        <f t="shared" ca="1" si="978"/>
        <v>0</v>
      </c>
      <c r="AY51" s="151">
        <f t="shared" ca="1" si="978"/>
        <v>0</v>
      </c>
      <c r="AZ51" s="151">
        <f t="shared" ca="1" si="978"/>
        <v>0</v>
      </c>
      <c r="BA51" s="151">
        <f t="shared" ca="1" si="978"/>
        <v>0</v>
      </c>
      <c r="BB51" s="151">
        <f t="shared" ca="1" si="978"/>
        <v>0</v>
      </c>
      <c r="BC51" s="151">
        <f t="shared" ca="1" si="978"/>
        <v>0</v>
      </c>
      <c r="BD51" s="151">
        <f t="shared" ca="1" si="978"/>
        <v>0</v>
      </c>
      <c r="BE51" s="151">
        <f t="shared" ca="1" si="978"/>
        <v>0</v>
      </c>
      <c r="BF51" s="151">
        <f t="shared" ca="1" si="978"/>
        <v>0</v>
      </c>
      <c r="BG51" s="151">
        <f t="shared" ca="1" si="978"/>
        <v>0</v>
      </c>
      <c r="BH51" s="151">
        <f t="shared" ca="1" si="978"/>
        <v>0</v>
      </c>
      <c r="BI51" s="151">
        <f t="shared" ca="1" si="978"/>
        <v>0</v>
      </c>
      <c r="BJ51" s="151">
        <f t="shared" ca="1" si="978"/>
        <v>0</v>
      </c>
      <c r="BK51" s="151">
        <f t="shared" ca="1" si="978"/>
        <v>0</v>
      </c>
      <c r="BL51" s="151">
        <f t="shared" ca="1" si="978"/>
        <v>0</v>
      </c>
      <c r="BM51" s="151">
        <f t="shared" ca="1" si="978"/>
        <v>0</v>
      </c>
      <c r="BN51" s="151">
        <f t="shared" ca="1" si="978"/>
        <v>0</v>
      </c>
      <c r="BO51" s="151">
        <f t="shared" ca="1" si="978"/>
        <v>0</v>
      </c>
      <c r="BP51" s="151">
        <f t="shared" ref="BP51:CU51" ca="1" si="979">IF(BP49&lt;BP50,BP49,BP50)</f>
        <v>0</v>
      </c>
      <c r="BQ51" s="151">
        <f t="shared" ca="1" si="979"/>
        <v>0</v>
      </c>
      <c r="BR51" s="151">
        <f t="shared" ca="1" si="979"/>
        <v>0</v>
      </c>
      <c r="BS51" s="151">
        <f t="shared" ca="1" si="979"/>
        <v>0</v>
      </c>
      <c r="BT51" s="151">
        <f t="shared" ca="1" si="979"/>
        <v>0</v>
      </c>
      <c r="BU51" s="151">
        <f t="shared" ca="1" si="979"/>
        <v>0</v>
      </c>
      <c r="BV51" s="151">
        <f t="shared" ca="1" si="979"/>
        <v>0</v>
      </c>
      <c r="BW51" s="151">
        <f t="shared" ca="1" si="979"/>
        <v>0</v>
      </c>
      <c r="BX51" s="151">
        <f t="shared" ca="1" si="979"/>
        <v>0</v>
      </c>
      <c r="BY51" s="151">
        <f t="shared" ca="1" si="979"/>
        <v>0</v>
      </c>
      <c r="BZ51" s="151">
        <f t="shared" ca="1" si="979"/>
        <v>0</v>
      </c>
      <c r="CA51" s="151">
        <f t="shared" ca="1" si="979"/>
        <v>0</v>
      </c>
      <c r="CB51" s="151">
        <f t="shared" ca="1" si="979"/>
        <v>0</v>
      </c>
      <c r="CC51" s="151">
        <f t="shared" ca="1" si="979"/>
        <v>0</v>
      </c>
      <c r="CD51" s="151">
        <f t="shared" ca="1" si="979"/>
        <v>0</v>
      </c>
      <c r="CE51" s="151">
        <f t="shared" ca="1" si="979"/>
        <v>0</v>
      </c>
      <c r="CF51" s="151">
        <f t="shared" ca="1" si="979"/>
        <v>0</v>
      </c>
      <c r="CG51" s="151">
        <f t="shared" ca="1" si="979"/>
        <v>0</v>
      </c>
      <c r="CH51" s="151">
        <f t="shared" ca="1" si="979"/>
        <v>0</v>
      </c>
      <c r="CI51" s="151">
        <f t="shared" ca="1" si="979"/>
        <v>0</v>
      </c>
      <c r="CJ51" s="151">
        <f t="shared" ca="1" si="979"/>
        <v>0</v>
      </c>
      <c r="CK51" s="151">
        <f t="shared" ca="1" si="979"/>
        <v>0</v>
      </c>
      <c r="CL51" s="151">
        <f t="shared" ca="1" si="979"/>
        <v>0</v>
      </c>
      <c r="CM51" s="151">
        <f t="shared" ca="1" si="979"/>
        <v>0</v>
      </c>
      <c r="CN51" s="151">
        <f t="shared" ca="1" si="979"/>
        <v>0</v>
      </c>
      <c r="CO51" s="151">
        <f t="shared" ca="1" si="979"/>
        <v>0</v>
      </c>
      <c r="CP51" s="151">
        <f t="shared" ca="1" si="979"/>
        <v>0</v>
      </c>
      <c r="CQ51" s="151">
        <f t="shared" ca="1" si="979"/>
        <v>0</v>
      </c>
      <c r="CR51" s="151">
        <f t="shared" ca="1" si="979"/>
        <v>0</v>
      </c>
      <c r="CS51" s="151">
        <f t="shared" ca="1" si="979"/>
        <v>0</v>
      </c>
      <c r="CT51" s="151">
        <f t="shared" ca="1" si="979"/>
        <v>0</v>
      </c>
      <c r="CU51" s="151">
        <f t="shared" ca="1" si="979"/>
        <v>0</v>
      </c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</row>
    <row r="52" spans="1:123" x14ac:dyDescent="0.35">
      <c r="A52" s="31"/>
      <c r="B52" s="150" t="s">
        <v>26</v>
      </c>
      <c r="C52" s="151">
        <f ca="1">C49-C51+C48</f>
        <v>0</v>
      </c>
      <c r="D52" s="151">
        <f t="shared" ref="D52" ca="1" si="980">D49-D51</f>
        <v>0</v>
      </c>
      <c r="E52" s="151">
        <f t="shared" ref="E52" ca="1" si="981">E49-E51</f>
        <v>0</v>
      </c>
      <c r="F52" s="151">
        <f t="shared" ref="F52" ca="1" si="982">F49-F51</f>
        <v>0</v>
      </c>
      <c r="G52" s="151">
        <f t="shared" ref="G52" ca="1" si="983">G49-G51</f>
        <v>0</v>
      </c>
      <c r="H52" s="151">
        <f t="shared" ref="H52" ca="1" si="984">H49-H51</f>
        <v>0</v>
      </c>
      <c r="I52" s="151">
        <f t="shared" ref="I52" ca="1" si="985">I49-I51</f>
        <v>0</v>
      </c>
      <c r="J52" s="151">
        <f t="shared" ref="J52" ca="1" si="986">J49-J51</f>
        <v>0</v>
      </c>
      <c r="K52" s="151">
        <f t="shared" ref="K52" ca="1" si="987">K49-K51</f>
        <v>0</v>
      </c>
      <c r="L52" s="151">
        <f t="shared" ref="L52" ca="1" si="988">L49-L51</f>
        <v>0</v>
      </c>
      <c r="M52" s="151">
        <f t="shared" ref="M52" ca="1" si="989">M49-M51</f>
        <v>0</v>
      </c>
      <c r="N52" s="151">
        <f t="shared" ref="N52" ca="1" si="990">N49-N51</f>
        <v>0</v>
      </c>
      <c r="O52" s="151">
        <f t="shared" ref="O52" ca="1" si="991">O49-O51</f>
        <v>0</v>
      </c>
      <c r="P52" s="151">
        <f t="shared" ref="P52" ca="1" si="992">P49-P51</f>
        <v>0</v>
      </c>
      <c r="Q52" s="151">
        <f t="shared" ref="Q52" ca="1" si="993">Q49-Q51</f>
        <v>0</v>
      </c>
      <c r="R52" s="151">
        <f t="shared" ref="R52" ca="1" si="994">R49-R51</f>
        <v>0</v>
      </c>
      <c r="S52" s="151">
        <f t="shared" ref="S52" ca="1" si="995">S49-S51</f>
        <v>0</v>
      </c>
      <c r="T52" s="151">
        <f t="shared" ref="T52" ca="1" si="996">T49-T51</f>
        <v>0</v>
      </c>
      <c r="U52" s="151">
        <f t="shared" ref="U52" ca="1" si="997">U49-U51</f>
        <v>0</v>
      </c>
      <c r="V52" s="151">
        <f t="shared" ref="V52" ca="1" si="998">V49-V51</f>
        <v>0</v>
      </c>
      <c r="W52" s="151">
        <f t="shared" ref="W52" ca="1" si="999">W49-W51</f>
        <v>0</v>
      </c>
      <c r="X52" s="151">
        <f t="shared" ref="X52" ca="1" si="1000">X49-X51</f>
        <v>0</v>
      </c>
      <c r="Y52" s="151">
        <f t="shared" ref="Y52" ca="1" si="1001">Y49-Y51</f>
        <v>0</v>
      </c>
      <c r="Z52" s="151">
        <f t="shared" ref="Z52" ca="1" si="1002">Z49-Z51</f>
        <v>0</v>
      </c>
      <c r="AA52" s="151">
        <f t="shared" ref="AA52" ca="1" si="1003">AA49-AA51</f>
        <v>0</v>
      </c>
      <c r="AB52" s="151">
        <f t="shared" ref="AB52" ca="1" si="1004">AB49-AB51</f>
        <v>0</v>
      </c>
      <c r="AC52" s="151">
        <f t="shared" ref="AC52" ca="1" si="1005">AC49-AC51</f>
        <v>0</v>
      </c>
      <c r="AD52" s="151">
        <f t="shared" ref="AD52" ca="1" si="1006">AD49-AD51</f>
        <v>0</v>
      </c>
      <c r="AE52" s="151">
        <f t="shared" ref="AE52" ca="1" si="1007">AE49-AE51</f>
        <v>0</v>
      </c>
      <c r="AF52" s="151">
        <f t="shared" ref="AF52" ca="1" si="1008">AF49-AF51</f>
        <v>0</v>
      </c>
      <c r="AG52" s="151">
        <f t="shared" ref="AG52" ca="1" si="1009">AG49-AG51</f>
        <v>0</v>
      </c>
      <c r="AH52" s="151">
        <f t="shared" ref="AH52" ca="1" si="1010">AH49-AH51</f>
        <v>0</v>
      </c>
      <c r="AI52" s="151">
        <f t="shared" ref="AI52" ca="1" si="1011">AI49-AI51</f>
        <v>0</v>
      </c>
      <c r="AJ52" s="151">
        <f t="shared" ref="AJ52" ca="1" si="1012">AJ49-AJ51</f>
        <v>0</v>
      </c>
      <c r="AK52" s="151">
        <f t="shared" ref="AK52" ca="1" si="1013">AK49-AK51</f>
        <v>0</v>
      </c>
      <c r="AL52" s="151">
        <f t="shared" ref="AL52" ca="1" si="1014">AL49-AL51</f>
        <v>0</v>
      </c>
      <c r="AM52" s="151">
        <f t="shared" ref="AM52" ca="1" si="1015">AM49-AM51</f>
        <v>0</v>
      </c>
      <c r="AN52" s="151">
        <f t="shared" ref="AN52" ca="1" si="1016">AN49-AN51</f>
        <v>0</v>
      </c>
      <c r="AO52" s="151">
        <f t="shared" ref="AO52" ca="1" si="1017">AO49-AO51</f>
        <v>0</v>
      </c>
      <c r="AP52" s="151">
        <f t="shared" ref="AP52" ca="1" si="1018">AP49-AP51</f>
        <v>0</v>
      </c>
      <c r="AQ52" s="151">
        <f t="shared" ref="AQ52" ca="1" si="1019">AQ49-AQ51</f>
        <v>0</v>
      </c>
      <c r="AR52" s="151">
        <f t="shared" ref="AR52" ca="1" si="1020">AR49-AR51</f>
        <v>0</v>
      </c>
      <c r="AS52" s="151">
        <f t="shared" ref="AS52" ca="1" si="1021">AS49-AS51</f>
        <v>0</v>
      </c>
      <c r="AT52" s="151">
        <f t="shared" ref="AT52" ca="1" si="1022">AT49-AT51</f>
        <v>0</v>
      </c>
      <c r="AU52" s="151">
        <f t="shared" ref="AU52" ca="1" si="1023">AU49-AU51</f>
        <v>0</v>
      </c>
      <c r="AV52" s="151">
        <f t="shared" ref="AV52" ca="1" si="1024">AV49-AV51</f>
        <v>0</v>
      </c>
      <c r="AW52" s="151">
        <f t="shared" ref="AW52" ca="1" si="1025">AW49-AW51</f>
        <v>0</v>
      </c>
      <c r="AX52" s="151">
        <f t="shared" ref="AX52" ca="1" si="1026">AX49-AX51</f>
        <v>0</v>
      </c>
      <c r="AY52" s="151">
        <f t="shared" ref="AY52" ca="1" si="1027">AY49-AY51</f>
        <v>0</v>
      </c>
      <c r="AZ52" s="151">
        <f t="shared" ref="AZ52" ca="1" si="1028">AZ49-AZ51</f>
        <v>0</v>
      </c>
      <c r="BA52" s="151">
        <f t="shared" ref="BA52" ca="1" si="1029">BA49-BA51</f>
        <v>0</v>
      </c>
      <c r="BB52" s="151">
        <f t="shared" ref="BB52" ca="1" si="1030">BB49-BB51</f>
        <v>0</v>
      </c>
      <c r="BC52" s="151">
        <f t="shared" ref="BC52" ca="1" si="1031">BC49-BC51</f>
        <v>0</v>
      </c>
      <c r="BD52" s="151">
        <f t="shared" ref="BD52" ca="1" si="1032">BD49-BD51</f>
        <v>0</v>
      </c>
      <c r="BE52" s="151">
        <f t="shared" ref="BE52" ca="1" si="1033">BE49-BE51</f>
        <v>0</v>
      </c>
      <c r="BF52" s="151">
        <f t="shared" ref="BF52" ca="1" si="1034">BF49-BF51</f>
        <v>0</v>
      </c>
      <c r="BG52" s="151">
        <f t="shared" ref="BG52" ca="1" si="1035">BG49-BG51</f>
        <v>0</v>
      </c>
      <c r="BH52" s="151">
        <f t="shared" ref="BH52" ca="1" si="1036">BH49-BH51</f>
        <v>0</v>
      </c>
      <c r="BI52" s="151">
        <f t="shared" ref="BI52" ca="1" si="1037">BI49-BI51</f>
        <v>0</v>
      </c>
      <c r="BJ52" s="151">
        <f t="shared" ref="BJ52" ca="1" si="1038">BJ49-BJ51</f>
        <v>0</v>
      </c>
      <c r="BK52" s="151">
        <f t="shared" ref="BK52" ca="1" si="1039">BK49-BK51</f>
        <v>0</v>
      </c>
      <c r="BL52" s="151">
        <f t="shared" ref="BL52" ca="1" si="1040">BL49-BL51</f>
        <v>0</v>
      </c>
      <c r="BM52" s="151">
        <f t="shared" ref="BM52" ca="1" si="1041">BM49-BM51</f>
        <v>0</v>
      </c>
      <c r="BN52" s="151">
        <f t="shared" ref="BN52" ca="1" si="1042">BN49-BN51</f>
        <v>0</v>
      </c>
      <c r="BO52" s="151">
        <f t="shared" ref="BO52" ca="1" si="1043">BO49-BO51</f>
        <v>0</v>
      </c>
      <c r="BP52" s="151">
        <f t="shared" ref="BP52" ca="1" si="1044">BP49-BP51</f>
        <v>0</v>
      </c>
      <c r="BQ52" s="151">
        <f t="shared" ref="BQ52" ca="1" si="1045">BQ49-BQ51</f>
        <v>0</v>
      </c>
      <c r="BR52" s="151">
        <f t="shared" ref="BR52" ca="1" si="1046">BR49-BR51</f>
        <v>0</v>
      </c>
      <c r="BS52" s="151">
        <f t="shared" ref="BS52" ca="1" si="1047">BS49-BS51</f>
        <v>0</v>
      </c>
      <c r="BT52" s="151">
        <f t="shared" ref="BT52" ca="1" si="1048">BT49-BT51</f>
        <v>0</v>
      </c>
      <c r="BU52" s="151">
        <f t="shared" ref="BU52" ca="1" si="1049">BU49-BU51</f>
        <v>0</v>
      </c>
      <c r="BV52" s="151">
        <f t="shared" ref="BV52" ca="1" si="1050">BV49-BV51</f>
        <v>0</v>
      </c>
      <c r="BW52" s="151">
        <f t="shared" ref="BW52" ca="1" si="1051">BW49-BW51</f>
        <v>0</v>
      </c>
      <c r="BX52" s="151">
        <f t="shared" ref="BX52" ca="1" si="1052">BX49-BX51</f>
        <v>0</v>
      </c>
      <c r="BY52" s="151">
        <f t="shared" ref="BY52" ca="1" si="1053">BY49-BY51</f>
        <v>0</v>
      </c>
      <c r="BZ52" s="151">
        <f t="shared" ref="BZ52" ca="1" si="1054">BZ49-BZ51</f>
        <v>0</v>
      </c>
      <c r="CA52" s="151">
        <f t="shared" ref="CA52" ca="1" si="1055">CA49-CA51</f>
        <v>0</v>
      </c>
      <c r="CB52" s="151">
        <f t="shared" ref="CB52" ca="1" si="1056">CB49-CB51</f>
        <v>0</v>
      </c>
      <c r="CC52" s="151">
        <f t="shared" ref="CC52" ca="1" si="1057">CC49-CC51</f>
        <v>0</v>
      </c>
      <c r="CD52" s="151">
        <f t="shared" ref="CD52" ca="1" si="1058">CD49-CD51</f>
        <v>0</v>
      </c>
      <c r="CE52" s="151">
        <f t="shared" ref="CE52" ca="1" si="1059">CE49-CE51</f>
        <v>0</v>
      </c>
      <c r="CF52" s="151">
        <f t="shared" ref="CF52" ca="1" si="1060">CF49-CF51</f>
        <v>0</v>
      </c>
      <c r="CG52" s="151">
        <f t="shared" ref="CG52" ca="1" si="1061">CG49-CG51</f>
        <v>0</v>
      </c>
      <c r="CH52" s="151">
        <f t="shared" ref="CH52" ca="1" si="1062">CH49-CH51</f>
        <v>0</v>
      </c>
      <c r="CI52" s="151">
        <f t="shared" ref="CI52" ca="1" si="1063">CI49-CI51</f>
        <v>0</v>
      </c>
      <c r="CJ52" s="151">
        <f t="shared" ref="CJ52" ca="1" si="1064">CJ49-CJ51</f>
        <v>0</v>
      </c>
      <c r="CK52" s="151">
        <f t="shared" ref="CK52" ca="1" si="1065">CK49-CK51</f>
        <v>0</v>
      </c>
      <c r="CL52" s="151">
        <f t="shared" ref="CL52" ca="1" si="1066">CL49-CL51</f>
        <v>0</v>
      </c>
      <c r="CM52" s="151">
        <f t="shared" ref="CM52" ca="1" si="1067">CM49-CM51</f>
        <v>0</v>
      </c>
      <c r="CN52" s="151">
        <f t="shared" ref="CN52" ca="1" si="1068">CN49-CN51</f>
        <v>0</v>
      </c>
      <c r="CO52" s="151">
        <f t="shared" ref="CO52" ca="1" si="1069">CO49-CO51</f>
        <v>0</v>
      </c>
      <c r="CP52" s="151">
        <f t="shared" ref="CP52" ca="1" si="1070">CP49-CP51</f>
        <v>0</v>
      </c>
      <c r="CQ52" s="151">
        <f t="shared" ref="CQ52" ca="1" si="1071">CQ49-CQ51</f>
        <v>0</v>
      </c>
      <c r="CR52" s="151">
        <f t="shared" ref="CR52" ca="1" si="1072">CR49-CR51</f>
        <v>0</v>
      </c>
      <c r="CS52" s="151">
        <f t="shared" ref="CS52" ca="1" si="1073">CS49-CS51</f>
        <v>0</v>
      </c>
      <c r="CT52" s="151">
        <f t="shared" ref="CT52:CU52" ca="1" si="1074">CT49-CT51</f>
        <v>0</v>
      </c>
      <c r="CU52" s="151">
        <f t="shared" ca="1" si="1074"/>
        <v>0</v>
      </c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</row>
    <row r="53" spans="1:123" x14ac:dyDescent="0.35">
      <c r="A53" s="31"/>
      <c r="B53" s="150"/>
      <c r="C53" s="149" t="str">
        <f ca="1">IF(C52=0,"PAID OFF","")</f>
        <v>PAID OFF</v>
      </c>
      <c r="D53" s="149" t="str">
        <f t="shared" ref="D53:BO53" ca="1" si="1075">IF(D52=0,"PAID OFF","")</f>
        <v>PAID OFF</v>
      </c>
      <c r="E53" s="149" t="str">
        <f t="shared" ca="1" si="1075"/>
        <v>PAID OFF</v>
      </c>
      <c r="F53" s="149" t="str">
        <f t="shared" ca="1" si="1075"/>
        <v>PAID OFF</v>
      </c>
      <c r="G53" s="149" t="str">
        <f t="shared" ca="1" si="1075"/>
        <v>PAID OFF</v>
      </c>
      <c r="H53" s="149" t="str">
        <f t="shared" ca="1" si="1075"/>
        <v>PAID OFF</v>
      </c>
      <c r="I53" s="149" t="str">
        <f t="shared" ca="1" si="1075"/>
        <v>PAID OFF</v>
      </c>
      <c r="J53" s="149" t="str">
        <f t="shared" ca="1" si="1075"/>
        <v>PAID OFF</v>
      </c>
      <c r="K53" s="149" t="str">
        <f t="shared" ca="1" si="1075"/>
        <v>PAID OFF</v>
      </c>
      <c r="L53" s="149" t="str">
        <f t="shared" ca="1" si="1075"/>
        <v>PAID OFF</v>
      </c>
      <c r="M53" s="149" t="str">
        <f t="shared" ca="1" si="1075"/>
        <v>PAID OFF</v>
      </c>
      <c r="N53" s="149" t="str">
        <f t="shared" ca="1" si="1075"/>
        <v>PAID OFF</v>
      </c>
      <c r="O53" s="149" t="str">
        <f t="shared" ca="1" si="1075"/>
        <v>PAID OFF</v>
      </c>
      <c r="P53" s="149" t="str">
        <f t="shared" ca="1" si="1075"/>
        <v>PAID OFF</v>
      </c>
      <c r="Q53" s="149" t="str">
        <f t="shared" ca="1" si="1075"/>
        <v>PAID OFF</v>
      </c>
      <c r="R53" s="149" t="str">
        <f t="shared" ca="1" si="1075"/>
        <v>PAID OFF</v>
      </c>
      <c r="S53" s="149" t="str">
        <f t="shared" ca="1" si="1075"/>
        <v>PAID OFF</v>
      </c>
      <c r="T53" s="149" t="str">
        <f t="shared" ca="1" si="1075"/>
        <v>PAID OFF</v>
      </c>
      <c r="U53" s="149" t="str">
        <f t="shared" ca="1" si="1075"/>
        <v>PAID OFF</v>
      </c>
      <c r="V53" s="149" t="str">
        <f t="shared" ca="1" si="1075"/>
        <v>PAID OFF</v>
      </c>
      <c r="W53" s="149" t="str">
        <f t="shared" ca="1" si="1075"/>
        <v>PAID OFF</v>
      </c>
      <c r="X53" s="149" t="str">
        <f t="shared" ca="1" si="1075"/>
        <v>PAID OFF</v>
      </c>
      <c r="Y53" s="149" t="str">
        <f t="shared" ca="1" si="1075"/>
        <v>PAID OFF</v>
      </c>
      <c r="Z53" s="149" t="str">
        <f t="shared" ca="1" si="1075"/>
        <v>PAID OFF</v>
      </c>
      <c r="AA53" s="149" t="str">
        <f t="shared" ca="1" si="1075"/>
        <v>PAID OFF</v>
      </c>
      <c r="AB53" s="149" t="str">
        <f t="shared" ca="1" si="1075"/>
        <v>PAID OFF</v>
      </c>
      <c r="AC53" s="149" t="str">
        <f t="shared" ca="1" si="1075"/>
        <v>PAID OFF</v>
      </c>
      <c r="AD53" s="149" t="str">
        <f t="shared" ca="1" si="1075"/>
        <v>PAID OFF</v>
      </c>
      <c r="AE53" s="149" t="str">
        <f t="shared" ca="1" si="1075"/>
        <v>PAID OFF</v>
      </c>
      <c r="AF53" s="149" t="str">
        <f t="shared" ca="1" si="1075"/>
        <v>PAID OFF</v>
      </c>
      <c r="AG53" s="149" t="str">
        <f t="shared" ca="1" si="1075"/>
        <v>PAID OFF</v>
      </c>
      <c r="AH53" s="149" t="str">
        <f t="shared" ca="1" si="1075"/>
        <v>PAID OFF</v>
      </c>
      <c r="AI53" s="149" t="str">
        <f t="shared" ca="1" si="1075"/>
        <v>PAID OFF</v>
      </c>
      <c r="AJ53" s="149" t="str">
        <f t="shared" ca="1" si="1075"/>
        <v>PAID OFF</v>
      </c>
      <c r="AK53" s="149" t="str">
        <f t="shared" ca="1" si="1075"/>
        <v>PAID OFF</v>
      </c>
      <c r="AL53" s="149" t="str">
        <f t="shared" ca="1" si="1075"/>
        <v>PAID OFF</v>
      </c>
      <c r="AM53" s="149" t="str">
        <f t="shared" ca="1" si="1075"/>
        <v>PAID OFF</v>
      </c>
      <c r="AN53" s="149" t="str">
        <f t="shared" ca="1" si="1075"/>
        <v>PAID OFF</v>
      </c>
      <c r="AO53" s="149" t="str">
        <f t="shared" ca="1" si="1075"/>
        <v>PAID OFF</v>
      </c>
      <c r="AP53" s="149" t="str">
        <f t="shared" ca="1" si="1075"/>
        <v>PAID OFF</v>
      </c>
      <c r="AQ53" s="149" t="str">
        <f t="shared" ca="1" si="1075"/>
        <v>PAID OFF</v>
      </c>
      <c r="AR53" s="149" t="str">
        <f t="shared" ca="1" si="1075"/>
        <v>PAID OFF</v>
      </c>
      <c r="AS53" s="149" t="str">
        <f t="shared" ca="1" si="1075"/>
        <v>PAID OFF</v>
      </c>
      <c r="AT53" s="149" t="str">
        <f t="shared" ca="1" si="1075"/>
        <v>PAID OFF</v>
      </c>
      <c r="AU53" s="149" t="str">
        <f t="shared" ca="1" si="1075"/>
        <v>PAID OFF</v>
      </c>
      <c r="AV53" s="149" t="str">
        <f t="shared" ca="1" si="1075"/>
        <v>PAID OFF</v>
      </c>
      <c r="AW53" s="149" t="str">
        <f t="shared" ca="1" si="1075"/>
        <v>PAID OFF</v>
      </c>
      <c r="AX53" s="149" t="str">
        <f t="shared" ca="1" si="1075"/>
        <v>PAID OFF</v>
      </c>
      <c r="AY53" s="149" t="str">
        <f t="shared" ca="1" si="1075"/>
        <v>PAID OFF</v>
      </c>
      <c r="AZ53" s="149" t="str">
        <f t="shared" ca="1" si="1075"/>
        <v>PAID OFF</v>
      </c>
      <c r="BA53" s="149" t="str">
        <f t="shared" ca="1" si="1075"/>
        <v>PAID OFF</v>
      </c>
      <c r="BB53" s="149" t="str">
        <f t="shared" ca="1" si="1075"/>
        <v>PAID OFF</v>
      </c>
      <c r="BC53" s="149" t="str">
        <f t="shared" ca="1" si="1075"/>
        <v>PAID OFF</v>
      </c>
      <c r="BD53" s="149" t="str">
        <f t="shared" ca="1" si="1075"/>
        <v>PAID OFF</v>
      </c>
      <c r="BE53" s="149" t="str">
        <f t="shared" ca="1" si="1075"/>
        <v>PAID OFF</v>
      </c>
      <c r="BF53" s="149" t="str">
        <f t="shared" ca="1" si="1075"/>
        <v>PAID OFF</v>
      </c>
      <c r="BG53" s="149" t="str">
        <f t="shared" ca="1" si="1075"/>
        <v>PAID OFF</v>
      </c>
      <c r="BH53" s="149" t="str">
        <f t="shared" ca="1" si="1075"/>
        <v>PAID OFF</v>
      </c>
      <c r="BI53" s="149" t="str">
        <f t="shared" ca="1" si="1075"/>
        <v>PAID OFF</v>
      </c>
      <c r="BJ53" s="149" t="str">
        <f t="shared" ca="1" si="1075"/>
        <v>PAID OFF</v>
      </c>
      <c r="BK53" s="149" t="str">
        <f t="shared" ca="1" si="1075"/>
        <v>PAID OFF</v>
      </c>
      <c r="BL53" s="149" t="str">
        <f t="shared" ca="1" si="1075"/>
        <v>PAID OFF</v>
      </c>
      <c r="BM53" s="149" t="str">
        <f t="shared" ca="1" si="1075"/>
        <v>PAID OFF</v>
      </c>
      <c r="BN53" s="149" t="str">
        <f t="shared" ca="1" si="1075"/>
        <v>PAID OFF</v>
      </c>
      <c r="BO53" s="149" t="str">
        <f t="shared" ca="1" si="1075"/>
        <v>PAID OFF</v>
      </c>
      <c r="BP53" s="149" t="str">
        <f t="shared" ref="BP53:CU53" ca="1" si="1076">IF(BP52=0,"PAID OFF","")</f>
        <v>PAID OFF</v>
      </c>
      <c r="BQ53" s="149" t="str">
        <f t="shared" ca="1" si="1076"/>
        <v>PAID OFF</v>
      </c>
      <c r="BR53" s="149" t="str">
        <f t="shared" ca="1" si="1076"/>
        <v>PAID OFF</v>
      </c>
      <c r="BS53" s="149" t="str">
        <f t="shared" ca="1" si="1076"/>
        <v>PAID OFF</v>
      </c>
      <c r="BT53" s="149" t="str">
        <f t="shared" ca="1" si="1076"/>
        <v>PAID OFF</v>
      </c>
      <c r="BU53" s="149" t="str">
        <f t="shared" ca="1" si="1076"/>
        <v>PAID OFF</v>
      </c>
      <c r="BV53" s="149" t="str">
        <f t="shared" ca="1" si="1076"/>
        <v>PAID OFF</v>
      </c>
      <c r="BW53" s="149" t="str">
        <f t="shared" ca="1" si="1076"/>
        <v>PAID OFF</v>
      </c>
      <c r="BX53" s="149" t="str">
        <f t="shared" ca="1" si="1076"/>
        <v>PAID OFF</v>
      </c>
      <c r="BY53" s="149" t="str">
        <f t="shared" ca="1" si="1076"/>
        <v>PAID OFF</v>
      </c>
      <c r="BZ53" s="149" t="str">
        <f t="shared" ca="1" si="1076"/>
        <v>PAID OFF</v>
      </c>
      <c r="CA53" s="149" t="str">
        <f t="shared" ca="1" si="1076"/>
        <v>PAID OFF</v>
      </c>
      <c r="CB53" s="149" t="str">
        <f t="shared" ca="1" si="1076"/>
        <v>PAID OFF</v>
      </c>
      <c r="CC53" s="149" t="str">
        <f t="shared" ca="1" si="1076"/>
        <v>PAID OFF</v>
      </c>
      <c r="CD53" s="149" t="str">
        <f t="shared" ca="1" si="1076"/>
        <v>PAID OFF</v>
      </c>
      <c r="CE53" s="149" t="str">
        <f t="shared" ca="1" si="1076"/>
        <v>PAID OFF</v>
      </c>
      <c r="CF53" s="149" t="str">
        <f t="shared" ca="1" si="1076"/>
        <v>PAID OFF</v>
      </c>
      <c r="CG53" s="149" t="str">
        <f t="shared" ca="1" si="1076"/>
        <v>PAID OFF</v>
      </c>
      <c r="CH53" s="149" t="str">
        <f t="shared" ca="1" si="1076"/>
        <v>PAID OFF</v>
      </c>
      <c r="CI53" s="149" t="str">
        <f t="shared" ca="1" si="1076"/>
        <v>PAID OFF</v>
      </c>
      <c r="CJ53" s="149" t="str">
        <f t="shared" ca="1" si="1076"/>
        <v>PAID OFF</v>
      </c>
      <c r="CK53" s="149" t="str">
        <f t="shared" ca="1" si="1076"/>
        <v>PAID OFF</v>
      </c>
      <c r="CL53" s="149" t="str">
        <f t="shared" ca="1" si="1076"/>
        <v>PAID OFF</v>
      </c>
      <c r="CM53" s="149" t="str">
        <f t="shared" ca="1" si="1076"/>
        <v>PAID OFF</v>
      </c>
      <c r="CN53" s="149" t="str">
        <f t="shared" ca="1" si="1076"/>
        <v>PAID OFF</v>
      </c>
      <c r="CO53" s="149" t="str">
        <f t="shared" ca="1" si="1076"/>
        <v>PAID OFF</v>
      </c>
      <c r="CP53" s="149" t="str">
        <f t="shared" ca="1" si="1076"/>
        <v>PAID OFF</v>
      </c>
      <c r="CQ53" s="149" t="str">
        <f t="shared" ca="1" si="1076"/>
        <v>PAID OFF</v>
      </c>
      <c r="CR53" s="149" t="str">
        <f t="shared" ca="1" si="1076"/>
        <v>PAID OFF</v>
      </c>
      <c r="CS53" s="149" t="str">
        <f t="shared" ca="1" si="1076"/>
        <v>PAID OFF</v>
      </c>
      <c r="CT53" s="149" t="str">
        <f t="shared" ca="1" si="1076"/>
        <v>PAID OFF</v>
      </c>
      <c r="CU53" s="149" t="str">
        <f t="shared" ca="1" si="1076"/>
        <v>PAID OFF</v>
      </c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</row>
    <row r="54" spans="1:123" x14ac:dyDescent="0.35">
      <c r="A54" s="31"/>
      <c r="B54" s="150"/>
      <c r="C54" s="150">
        <f ca="1">IF(C53="PAID OFF",1,1)</f>
        <v>1</v>
      </c>
      <c r="D54" s="150" t="str">
        <f ca="1">IF(D53="PAID OFF","",C54+1)</f>
        <v/>
      </c>
      <c r="E54" s="150" t="str">
        <f ca="1">IF(E53="PAID OFF","",D54+1)</f>
        <v/>
      </c>
      <c r="F54" s="150" t="str">
        <f t="shared" ref="F54" ca="1" si="1077">IF(F53="PAID OFF","",E54+1)</f>
        <v/>
      </c>
      <c r="G54" s="150" t="str">
        <f t="shared" ref="G54" ca="1" si="1078">IF(G53="PAID OFF","",F54+1)</f>
        <v/>
      </c>
      <c r="H54" s="150" t="str">
        <f t="shared" ref="H54" ca="1" si="1079">IF(H53="PAID OFF","",G54+1)</f>
        <v/>
      </c>
      <c r="I54" s="150" t="str">
        <f t="shared" ref="I54" ca="1" si="1080">IF(I53="PAID OFF","",H54+1)</f>
        <v/>
      </c>
      <c r="J54" s="150" t="str">
        <f t="shared" ref="J54" ca="1" si="1081">IF(J53="PAID OFF","",I54+1)</f>
        <v/>
      </c>
      <c r="K54" s="150" t="str">
        <f t="shared" ref="K54" ca="1" si="1082">IF(K53="PAID OFF","",J54+1)</f>
        <v/>
      </c>
      <c r="L54" s="150" t="str">
        <f t="shared" ref="L54" ca="1" si="1083">IF(L53="PAID OFF","",K54+1)</f>
        <v/>
      </c>
      <c r="M54" s="150" t="str">
        <f t="shared" ref="M54" ca="1" si="1084">IF(M53="PAID OFF","",L54+1)</f>
        <v/>
      </c>
      <c r="N54" s="150" t="str">
        <f t="shared" ref="N54" ca="1" si="1085">IF(N53="PAID OFF","",M54+1)</f>
        <v/>
      </c>
      <c r="O54" s="150" t="str">
        <f t="shared" ref="O54" ca="1" si="1086">IF(O53="PAID OFF","",N54+1)</f>
        <v/>
      </c>
      <c r="P54" s="150" t="str">
        <f t="shared" ref="P54" ca="1" si="1087">IF(P53="PAID OFF","",O54+1)</f>
        <v/>
      </c>
      <c r="Q54" s="150" t="str">
        <f t="shared" ref="Q54" ca="1" si="1088">IF(Q53="PAID OFF","",P54+1)</f>
        <v/>
      </c>
      <c r="R54" s="150" t="str">
        <f t="shared" ref="R54" ca="1" si="1089">IF(R53="PAID OFF","",Q54+1)</f>
        <v/>
      </c>
      <c r="S54" s="150" t="str">
        <f t="shared" ref="S54" ca="1" si="1090">IF(S53="PAID OFF","",R54+1)</f>
        <v/>
      </c>
      <c r="T54" s="150" t="str">
        <f t="shared" ref="T54" ca="1" si="1091">IF(T53="PAID OFF","",S54+1)</f>
        <v/>
      </c>
      <c r="U54" s="150" t="str">
        <f t="shared" ref="U54" ca="1" si="1092">IF(U53="PAID OFF","",T54+1)</f>
        <v/>
      </c>
      <c r="V54" s="150" t="str">
        <f t="shared" ref="V54" ca="1" si="1093">IF(V53="PAID OFF","",U54+1)</f>
        <v/>
      </c>
      <c r="W54" s="150" t="str">
        <f t="shared" ref="W54" ca="1" si="1094">IF(W53="PAID OFF","",V54+1)</f>
        <v/>
      </c>
      <c r="X54" s="150" t="str">
        <f t="shared" ref="X54" ca="1" si="1095">IF(X53="PAID OFF","",W54+1)</f>
        <v/>
      </c>
      <c r="Y54" s="150" t="str">
        <f t="shared" ref="Y54" ca="1" si="1096">IF(Y53="PAID OFF","",X54+1)</f>
        <v/>
      </c>
      <c r="Z54" s="150" t="str">
        <f t="shared" ref="Z54" ca="1" si="1097">IF(Z53="PAID OFF","",Y54+1)</f>
        <v/>
      </c>
      <c r="AA54" s="150" t="str">
        <f t="shared" ref="AA54" ca="1" si="1098">IF(AA53="PAID OFF","",Z54+1)</f>
        <v/>
      </c>
      <c r="AB54" s="150" t="str">
        <f t="shared" ref="AB54" ca="1" si="1099">IF(AB53="PAID OFF","",AA54+1)</f>
        <v/>
      </c>
      <c r="AC54" s="150" t="str">
        <f t="shared" ref="AC54" ca="1" si="1100">IF(AC53="PAID OFF","",AB54+1)</f>
        <v/>
      </c>
      <c r="AD54" s="150" t="str">
        <f t="shared" ref="AD54" ca="1" si="1101">IF(AD53="PAID OFF","",AC54+1)</f>
        <v/>
      </c>
      <c r="AE54" s="150" t="str">
        <f t="shared" ref="AE54" ca="1" si="1102">IF(AE53="PAID OFF","",AD54+1)</f>
        <v/>
      </c>
      <c r="AF54" s="150" t="str">
        <f t="shared" ref="AF54" ca="1" si="1103">IF(AF53="PAID OFF","",AE54+1)</f>
        <v/>
      </c>
      <c r="AG54" s="150" t="str">
        <f t="shared" ref="AG54" ca="1" si="1104">IF(AG53="PAID OFF","",AF54+1)</f>
        <v/>
      </c>
      <c r="AH54" s="150" t="str">
        <f t="shared" ref="AH54" ca="1" si="1105">IF(AH53="PAID OFF","",AG54+1)</f>
        <v/>
      </c>
      <c r="AI54" s="150" t="str">
        <f t="shared" ref="AI54" ca="1" si="1106">IF(AI53="PAID OFF","",AH54+1)</f>
        <v/>
      </c>
      <c r="AJ54" s="150" t="str">
        <f t="shared" ref="AJ54" ca="1" si="1107">IF(AJ53="PAID OFF","",AI54+1)</f>
        <v/>
      </c>
      <c r="AK54" s="150" t="str">
        <f t="shared" ref="AK54" ca="1" si="1108">IF(AK53="PAID OFF","",AJ54+1)</f>
        <v/>
      </c>
      <c r="AL54" s="150" t="str">
        <f t="shared" ref="AL54" ca="1" si="1109">IF(AL53="PAID OFF","",AK54+1)</f>
        <v/>
      </c>
      <c r="AM54" s="150" t="str">
        <f t="shared" ref="AM54" ca="1" si="1110">IF(AM53="PAID OFF","",AL54+1)</f>
        <v/>
      </c>
      <c r="AN54" s="150" t="str">
        <f t="shared" ref="AN54" ca="1" si="1111">IF(AN53="PAID OFF","",AM54+1)</f>
        <v/>
      </c>
      <c r="AO54" s="150" t="str">
        <f t="shared" ref="AO54" ca="1" si="1112">IF(AO53="PAID OFF","",AN54+1)</f>
        <v/>
      </c>
      <c r="AP54" s="150" t="str">
        <f t="shared" ref="AP54" ca="1" si="1113">IF(AP53="PAID OFF","",AO54+1)</f>
        <v/>
      </c>
      <c r="AQ54" s="150" t="str">
        <f t="shared" ref="AQ54" ca="1" si="1114">IF(AQ53="PAID OFF","",AP54+1)</f>
        <v/>
      </c>
      <c r="AR54" s="150" t="str">
        <f t="shared" ref="AR54" ca="1" si="1115">IF(AR53="PAID OFF","",AQ54+1)</f>
        <v/>
      </c>
      <c r="AS54" s="150" t="str">
        <f t="shared" ref="AS54" ca="1" si="1116">IF(AS53="PAID OFF","",AR54+1)</f>
        <v/>
      </c>
      <c r="AT54" s="150" t="str">
        <f t="shared" ref="AT54" ca="1" si="1117">IF(AT53="PAID OFF","",AS54+1)</f>
        <v/>
      </c>
      <c r="AU54" s="150" t="str">
        <f t="shared" ref="AU54" ca="1" si="1118">IF(AU53="PAID OFF","",AT54+1)</f>
        <v/>
      </c>
      <c r="AV54" s="150" t="str">
        <f t="shared" ref="AV54" ca="1" si="1119">IF(AV53="PAID OFF","",AU54+1)</f>
        <v/>
      </c>
      <c r="AW54" s="150" t="str">
        <f t="shared" ref="AW54" ca="1" si="1120">IF(AW53="PAID OFF","",AV54+1)</f>
        <v/>
      </c>
      <c r="AX54" s="150" t="str">
        <f t="shared" ref="AX54" ca="1" si="1121">IF(AX53="PAID OFF","",AW54+1)</f>
        <v/>
      </c>
      <c r="AY54" s="150" t="str">
        <f t="shared" ref="AY54" ca="1" si="1122">IF(AY53="PAID OFF","",AX54+1)</f>
        <v/>
      </c>
      <c r="AZ54" s="150" t="str">
        <f t="shared" ref="AZ54" ca="1" si="1123">IF(AZ53="PAID OFF","",AY54+1)</f>
        <v/>
      </c>
      <c r="BA54" s="150" t="str">
        <f t="shared" ref="BA54" ca="1" si="1124">IF(BA53="PAID OFF","",AZ54+1)</f>
        <v/>
      </c>
      <c r="BB54" s="150" t="str">
        <f t="shared" ref="BB54" ca="1" si="1125">IF(BB53="PAID OFF","",BA54+1)</f>
        <v/>
      </c>
      <c r="BC54" s="150" t="str">
        <f t="shared" ref="BC54" ca="1" si="1126">IF(BC53="PAID OFF","",BB54+1)</f>
        <v/>
      </c>
      <c r="BD54" s="150" t="str">
        <f t="shared" ref="BD54" ca="1" si="1127">IF(BD53="PAID OFF","",BC54+1)</f>
        <v/>
      </c>
      <c r="BE54" s="150" t="str">
        <f t="shared" ref="BE54" ca="1" si="1128">IF(BE53="PAID OFF","",BD54+1)</f>
        <v/>
      </c>
      <c r="BF54" s="150" t="str">
        <f t="shared" ref="BF54" ca="1" si="1129">IF(BF53="PAID OFF","",BE54+1)</f>
        <v/>
      </c>
      <c r="BG54" s="150" t="str">
        <f t="shared" ref="BG54" ca="1" si="1130">IF(BG53="PAID OFF","",BF54+1)</f>
        <v/>
      </c>
      <c r="BH54" s="150" t="str">
        <f t="shared" ref="BH54" ca="1" si="1131">IF(BH53="PAID OFF","",BG54+1)</f>
        <v/>
      </c>
      <c r="BI54" s="150" t="str">
        <f t="shared" ref="BI54" ca="1" si="1132">IF(BI53="PAID OFF","",BH54+1)</f>
        <v/>
      </c>
      <c r="BJ54" s="150" t="str">
        <f t="shared" ref="BJ54" ca="1" si="1133">IF(BJ53="PAID OFF","",BI54+1)</f>
        <v/>
      </c>
      <c r="BK54" s="150" t="str">
        <f t="shared" ref="BK54" ca="1" si="1134">IF(BK53="PAID OFF","",BJ54+1)</f>
        <v/>
      </c>
      <c r="BL54" s="150" t="str">
        <f t="shared" ref="BL54" ca="1" si="1135">IF(BL53="PAID OFF","",BK54+1)</f>
        <v/>
      </c>
      <c r="BM54" s="150" t="str">
        <f t="shared" ref="BM54" ca="1" si="1136">IF(BM53="PAID OFF","",BL54+1)</f>
        <v/>
      </c>
      <c r="BN54" s="150" t="str">
        <f t="shared" ref="BN54" ca="1" si="1137">IF(BN53="PAID OFF","",BM54+1)</f>
        <v/>
      </c>
      <c r="BO54" s="150" t="str">
        <f t="shared" ref="BO54" ca="1" si="1138">IF(BO53="PAID OFF","",BN54+1)</f>
        <v/>
      </c>
      <c r="BP54" s="150" t="str">
        <f t="shared" ref="BP54" ca="1" si="1139">IF(BP53="PAID OFF","",BO54+1)</f>
        <v/>
      </c>
      <c r="BQ54" s="150" t="str">
        <f t="shared" ref="BQ54" ca="1" si="1140">IF(BQ53="PAID OFF","",BP54+1)</f>
        <v/>
      </c>
      <c r="BR54" s="150" t="str">
        <f t="shared" ref="BR54" ca="1" si="1141">IF(BR53="PAID OFF","",BQ54+1)</f>
        <v/>
      </c>
      <c r="BS54" s="150" t="str">
        <f t="shared" ref="BS54" ca="1" si="1142">IF(BS53="PAID OFF","",BR54+1)</f>
        <v/>
      </c>
      <c r="BT54" s="150" t="str">
        <f t="shared" ref="BT54" ca="1" si="1143">IF(BT53="PAID OFF","",BS54+1)</f>
        <v/>
      </c>
      <c r="BU54" s="150" t="str">
        <f t="shared" ref="BU54" ca="1" si="1144">IF(BU53="PAID OFF","",BT54+1)</f>
        <v/>
      </c>
      <c r="BV54" s="150" t="str">
        <f t="shared" ref="BV54" ca="1" si="1145">IF(BV53="PAID OFF","",BU54+1)</f>
        <v/>
      </c>
      <c r="BW54" s="150" t="str">
        <f t="shared" ref="BW54" ca="1" si="1146">IF(BW53="PAID OFF","",BV54+1)</f>
        <v/>
      </c>
      <c r="BX54" s="150" t="str">
        <f t="shared" ref="BX54" ca="1" si="1147">IF(BX53="PAID OFF","",BW54+1)</f>
        <v/>
      </c>
      <c r="BY54" s="150" t="str">
        <f t="shared" ref="BY54" ca="1" si="1148">IF(BY53="PAID OFF","",BX54+1)</f>
        <v/>
      </c>
      <c r="BZ54" s="150" t="str">
        <f t="shared" ref="BZ54" ca="1" si="1149">IF(BZ53="PAID OFF","",BY54+1)</f>
        <v/>
      </c>
      <c r="CA54" s="150" t="str">
        <f t="shared" ref="CA54" ca="1" si="1150">IF(CA53="PAID OFF","",BZ54+1)</f>
        <v/>
      </c>
      <c r="CB54" s="150" t="str">
        <f t="shared" ref="CB54" ca="1" si="1151">IF(CB53="PAID OFF","",CA54+1)</f>
        <v/>
      </c>
      <c r="CC54" s="150" t="str">
        <f t="shared" ref="CC54" ca="1" si="1152">IF(CC53="PAID OFF","",CB54+1)</f>
        <v/>
      </c>
      <c r="CD54" s="150" t="str">
        <f t="shared" ref="CD54" ca="1" si="1153">IF(CD53="PAID OFF","",CC54+1)</f>
        <v/>
      </c>
      <c r="CE54" s="150" t="str">
        <f t="shared" ref="CE54" ca="1" si="1154">IF(CE53="PAID OFF","",CD54+1)</f>
        <v/>
      </c>
      <c r="CF54" s="150" t="str">
        <f t="shared" ref="CF54" ca="1" si="1155">IF(CF53="PAID OFF","",CE54+1)</f>
        <v/>
      </c>
      <c r="CG54" s="150" t="str">
        <f t="shared" ref="CG54" ca="1" si="1156">IF(CG53="PAID OFF","",CF54+1)</f>
        <v/>
      </c>
      <c r="CH54" s="150" t="str">
        <f t="shared" ref="CH54" ca="1" si="1157">IF(CH53="PAID OFF","",CG54+1)</f>
        <v/>
      </c>
      <c r="CI54" s="150" t="str">
        <f t="shared" ref="CI54" ca="1" si="1158">IF(CI53="PAID OFF","",CH54+1)</f>
        <v/>
      </c>
      <c r="CJ54" s="150" t="str">
        <f t="shared" ref="CJ54" ca="1" si="1159">IF(CJ53="PAID OFF","",CI54+1)</f>
        <v/>
      </c>
      <c r="CK54" s="150" t="str">
        <f t="shared" ref="CK54" ca="1" si="1160">IF(CK53="PAID OFF","",CJ54+1)</f>
        <v/>
      </c>
      <c r="CL54" s="150" t="str">
        <f t="shared" ref="CL54" ca="1" si="1161">IF(CL53="PAID OFF","",CK54+1)</f>
        <v/>
      </c>
      <c r="CM54" s="150" t="str">
        <f t="shared" ref="CM54" ca="1" si="1162">IF(CM53="PAID OFF","",CL54+1)</f>
        <v/>
      </c>
      <c r="CN54" s="150" t="str">
        <f t="shared" ref="CN54" ca="1" si="1163">IF(CN53="PAID OFF","",CM54+1)</f>
        <v/>
      </c>
      <c r="CO54" s="150" t="str">
        <f t="shared" ref="CO54" ca="1" si="1164">IF(CO53="PAID OFF","",CN54+1)</f>
        <v/>
      </c>
      <c r="CP54" s="150" t="str">
        <f t="shared" ref="CP54" ca="1" si="1165">IF(CP53="PAID OFF","",CO54+1)</f>
        <v/>
      </c>
      <c r="CQ54" s="150" t="str">
        <f t="shared" ref="CQ54" ca="1" si="1166">IF(CQ53="PAID OFF","",CP54+1)</f>
        <v/>
      </c>
      <c r="CR54" s="150" t="str">
        <f t="shared" ref="CR54" ca="1" si="1167">IF(CR53="PAID OFF","",CQ54+1)</f>
        <v/>
      </c>
      <c r="CS54" s="150" t="str">
        <f t="shared" ref="CS54" ca="1" si="1168">IF(CS53="PAID OFF","",CR54+1)</f>
        <v/>
      </c>
      <c r="CT54" s="150" t="str">
        <f t="shared" ref="CT54" ca="1" si="1169">IF(CT53="PAID OFF","",CS54+1)</f>
        <v/>
      </c>
      <c r="CU54" s="150" t="str">
        <f t="shared" ref="CU54" ca="1" si="1170">IF(CU53="PAID OFF","",CT54+1)</f>
        <v/>
      </c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</row>
    <row r="55" spans="1:123" x14ac:dyDescent="0.35">
      <c r="A55" s="15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</row>
    <row r="56" spans="1:123" x14ac:dyDescent="0.35">
      <c r="A56" s="26" t="s">
        <v>29</v>
      </c>
      <c r="B56" s="152" t="str">
        <f ca="1">IF('In depth results'!A8="","",'In depth results'!A8)</f>
        <v/>
      </c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3"/>
      <c r="CA56" s="153"/>
      <c r="CB56" s="153"/>
      <c r="CC56" s="153"/>
      <c r="CD56" s="153"/>
      <c r="CE56" s="153"/>
      <c r="CF56" s="153"/>
      <c r="CG56" s="153"/>
      <c r="CH56" s="153"/>
      <c r="CI56" s="153"/>
      <c r="CJ56" s="153"/>
      <c r="CK56" s="153"/>
      <c r="CL56" s="153"/>
      <c r="CM56" s="153"/>
      <c r="CN56" s="153"/>
      <c r="CO56" s="153"/>
      <c r="CP56" s="153"/>
      <c r="CQ56" s="153"/>
      <c r="CR56" s="153"/>
      <c r="CS56" s="153"/>
      <c r="CT56" s="153"/>
      <c r="CU56" s="153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</row>
    <row r="57" spans="1:123" x14ac:dyDescent="0.35">
      <c r="A57" s="27"/>
      <c r="B57" s="153" t="s">
        <v>21</v>
      </c>
      <c r="C57" s="153"/>
      <c r="D57" s="154">
        <f ca="1">C62</f>
        <v>0</v>
      </c>
      <c r="E57" s="154">
        <f ca="1">D62</f>
        <v>0</v>
      </c>
      <c r="F57" s="154">
        <f t="shared" ref="F57:BQ57" ca="1" si="1171">E62</f>
        <v>0</v>
      </c>
      <c r="G57" s="154">
        <f t="shared" ca="1" si="1171"/>
        <v>0</v>
      </c>
      <c r="H57" s="154">
        <f t="shared" ca="1" si="1171"/>
        <v>0</v>
      </c>
      <c r="I57" s="154">
        <f t="shared" ca="1" si="1171"/>
        <v>0</v>
      </c>
      <c r="J57" s="154">
        <f t="shared" ca="1" si="1171"/>
        <v>0</v>
      </c>
      <c r="K57" s="154">
        <f t="shared" ca="1" si="1171"/>
        <v>0</v>
      </c>
      <c r="L57" s="154">
        <f t="shared" ca="1" si="1171"/>
        <v>0</v>
      </c>
      <c r="M57" s="154">
        <f t="shared" ca="1" si="1171"/>
        <v>0</v>
      </c>
      <c r="N57" s="154">
        <f t="shared" ca="1" si="1171"/>
        <v>0</v>
      </c>
      <c r="O57" s="154">
        <f t="shared" ca="1" si="1171"/>
        <v>0</v>
      </c>
      <c r="P57" s="154">
        <f t="shared" ca="1" si="1171"/>
        <v>0</v>
      </c>
      <c r="Q57" s="154">
        <f t="shared" ca="1" si="1171"/>
        <v>0</v>
      </c>
      <c r="R57" s="154">
        <f t="shared" ca="1" si="1171"/>
        <v>0</v>
      </c>
      <c r="S57" s="154">
        <f t="shared" ca="1" si="1171"/>
        <v>0</v>
      </c>
      <c r="T57" s="154">
        <f t="shared" ca="1" si="1171"/>
        <v>0</v>
      </c>
      <c r="U57" s="154">
        <f t="shared" ca="1" si="1171"/>
        <v>0</v>
      </c>
      <c r="V57" s="154">
        <f t="shared" ca="1" si="1171"/>
        <v>0</v>
      </c>
      <c r="W57" s="154">
        <f t="shared" ca="1" si="1171"/>
        <v>0</v>
      </c>
      <c r="X57" s="154">
        <f t="shared" ca="1" si="1171"/>
        <v>0</v>
      </c>
      <c r="Y57" s="154">
        <f t="shared" ca="1" si="1171"/>
        <v>0</v>
      </c>
      <c r="Z57" s="154">
        <f t="shared" ca="1" si="1171"/>
        <v>0</v>
      </c>
      <c r="AA57" s="154">
        <f t="shared" ca="1" si="1171"/>
        <v>0</v>
      </c>
      <c r="AB57" s="154">
        <f t="shared" ca="1" si="1171"/>
        <v>0</v>
      </c>
      <c r="AC57" s="154">
        <f t="shared" ca="1" si="1171"/>
        <v>0</v>
      </c>
      <c r="AD57" s="154">
        <f t="shared" ca="1" si="1171"/>
        <v>0</v>
      </c>
      <c r="AE57" s="154">
        <f t="shared" ca="1" si="1171"/>
        <v>0</v>
      </c>
      <c r="AF57" s="154">
        <f t="shared" ca="1" si="1171"/>
        <v>0</v>
      </c>
      <c r="AG57" s="154">
        <f t="shared" ca="1" si="1171"/>
        <v>0</v>
      </c>
      <c r="AH57" s="154">
        <f t="shared" ca="1" si="1171"/>
        <v>0</v>
      </c>
      <c r="AI57" s="154">
        <f t="shared" ca="1" si="1171"/>
        <v>0</v>
      </c>
      <c r="AJ57" s="154">
        <f t="shared" ca="1" si="1171"/>
        <v>0</v>
      </c>
      <c r="AK57" s="154">
        <f t="shared" ca="1" si="1171"/>
        <v>0</v>
      </c>
      <c r="AL57" s="154">
        <f t="shared" ca="1" si="1171"/>
        <v>0</v>
      </c>
      <c r="AM57" s="154">
        <f t="shared" ca="1" si="1171"/>
        <v>0</v>
      </c>
      <c r="AN57" s="154">
        <f t="shared" ca="1" si="1171"/>
        <v>0</v>
      </c>
      <c r="AO57" s="154">
        <f t="shared" ca="1" si="1171"/>
        <v>0</v>
      </c>
      <c r="AP57" s="154">
        <f t="shared" ca="1" si="1171"/>
        <v>0</v>
      </c>
      <c r="AQ57" s="154">
        <f t="shared" ca="1" si="1171"/>
        <v>0</v>
      </c>
      <c r="AR57" s="154">
        <f t="shared" ca="1" si="1171"/>
        <v>0</v>
      </c>
      <c r="AS57" s="154">
        <f t="shared" ca="1" si="1171"/>
        <v>0</v>
      </c>
      <c r="AT57" s="154">
        <f t="shared" ca="1" si="1171"/>
        <v>0</v>
      </c>
      <c r="AU57" s="154">
        <f t="shared" ca="1" si="1171"/>
        <v>0</v>
      </c>
      <c r="AV57" s="154">
        <f t="shared" ca="1" si="1171"/>
        <v>0</v>
      </c>
      <c r="AW57" s="154">
        <f t="shared" ca="1" si="1171"/>
        <v>0</v>
      </c>
      <c r="AX57" s="154">
        <f t="shared" ca="1" si="1171"/>
        <v>0</v>
      </c>
      <c r="AY57" s="154">
        <f t="shared" ca="1" si="1171"/>
        <v>0</v>
      </c>
      <c r="AZ57" s="154">
        <f t="shared" ca="1" si="1171"/>
        <v>0</v>
      </c>
      <c r="BA57" s="154">
        <f t="shared" ca="1" si="1171"/>
        <v>0</v>
      </c>
      <c r="BB57" s="154">
        <f t="shared" ca="1" si="1171"/>
        <v>0</v>
      </c>
      <c r="BC57" s="154">
        <f t="shared" ca="1" si="1171"/>
        <v>0</v>
      </c>
      <c r="BD57" s="154">
        <f t="shared" ca="1" si="1171"/>
        <v>0</v>
      </c>
      <c r="BE57" s="154">
        <f t="shared" ca="1" si="1171"/>
        <v>0</v>
      </c>
      <c r="BF57" s="154">
        <f t="shared" ca="1" si="1171"/>
        <v>0</v>
      </c>
      <c r="BG57" s="154">
        <f t="shared" ca="1" si="1171"/>
        <v>0</v>
      </c>
      <c r="BH57" s="154">
        <f t="shared" ca="1" si="1171"/>
        <v>0</v>
      </c>
      <c r="BI57" s="154">
        <f t="shared" ca="1" si="1171"/>
        <v>0</v>
      </c>
      <c r="BJ57" s="154">
        <f t="shared" ca="1" si="1171"/>
        <v>0</v>
      </c>
      <c r="BK57" s="154">
        <f t="shared" ca="1" si="1171"/>
        <v>0</v>
      </c>
      <c r="BL57" s="154">
        <f t="shared" ca="1" si="1171"/>
        <v>0</v>
      </c>
      <c r="BM57" s="154">
        <f t="shared" ca="1" si="1171"/>
        <v>0</v>
      </c>
      <c r="BN57" s="154">
        <f t="shared" ca="1" si="1171"/>
        <v>0</v>
      </c>
      <c r="BO57" s="154">
        <f t="shared" ca="1" si="1171"/>
        <v>0</v>
      </c>
      <c r="BP57" s="154">
        <f t="shared" ca="1" si="1171"/>
        <v>0</v>
      </c>
      <c r="BQ57" s="154">
        <f t="shared" ca="1" si="1171"/>
        <v>0</v>
      </c>
      <c r="BR57" s="154">
        <f t="shared" ref="BR57:CU57" ca="1" si="1172">BQ62</f>
        <v>0</v>
      </c>
      <c r="BS57" s="154">
        <f t="shared" ca="1" si="1172"/>
        <v>0</v>
      </c>
      <c r="BT57" s="154">
        <f t="shared" ca="1" si="1172"/>
        <v>0</v>
      </c>
      <c r="BU57" s="154">
        <f t="shared" ca="1" si="1172"/>
        <v>0</v>
      </c>
      <c r="BV57" s="154">
        <f t="shared" ca="1" si="1172"/>
        <v>0</v>
      </c>
      <c r="BW57" s="154">
        <f t="shared" ca="1" si="1172"/>
        <v>0</v>
      </c>
      <c r="BX57" s="154">
        <f t="shared" ca="1" si="1172"/>
        <v>0</v>
      </c>
      <c r="BY57" s="154">
        <f t="shared" ca="1" si="1172"/>
        <v>0</v>
      </c>
      <c r="BZ57" s="154">
        <f t="shared" ca="1" si="1172"/>
        <v>0</v>
      </c>
      <c r="CA57" s="154">
        <f t="shared" ca="1" si="1172"/>
        <v>0</v>
      </c>
      <c r="CB57" s="154">
        <f t="shared" ca="1" si="1172"/>
        <v>0</v>
      </c>
      <c r="CC57" s="154">
        <f t="shared" ca="1" si="1172"/>
        <v>0</v>
      </c>
      <c r="CD57" s="154">
        <f t="shared" ca="1" si="1172"/>
        <v>0</v>
      </c>
      <c r="CE57" s="154">
        <f t="shared" ca="1" si="1172"/>
        <v>0</v>
      </c>
      <c r="CF57" s="154">
        <f t="shared" ca="1" si="1172"/>
        <v>0</v>
      </c>
      <c r="CG57" s="154">
        <f t="shared" ca="1" si="1172"/>
        <v>0</v>
      </c>
      <c r="CH57" s="154">
        <f t="shared" ca="1" si="1172"/>
        <v>0</v>
      </c>
      <c r="CI57" s="154">
        <f t="shared" ca="1" si="1172"/>
        <v>0</v>
      </c>
      <c r="CJ57" s="154">
        <f t="shared" ca="1" si="1172"/>
        <v>0</v>
      </c>
      <c r="CK57" s="154">
        <f t="shared" ca="1" si="1172"/>
        <v>0</v>
      </c>
      <c r="CL57" s="154">
        <f t="shared" ca="1" si="1172"/>
        <v>0</v>
      </c>
      <c r="CM57" s="154">
        <f t="shared" ca="1" si="1172"/>
        <v>0</v>
      </c>
      <c r="CN57" s="154">
        <f t="shared" ca="1" si="1172"/>
        <v>0</v>
      </c>
      <c r="CO57" s="154">
        <f t="shared" ca="1" si="1172"/>
        <v>0</v>
      </c>
      <c r="CP57" s="154">
        <f t="shared" ca="1" si="1172"/>
        <v>0</v>
      </c>
      <c r="CQ57" s="154">
        <f t="shared" ca="1" si="1172"/>
        <v>0</v>
      </c>
      <c r="CR57" s="154">
        <f t="shared" ca="1" si="1172"/>
        <v>0</v>
      </c>
      <c r="CS57" s="154">
        <f t="shared" ca="1" si="1172"/>
        <v>0</v>
      </c>
      <c r="CT57" s="154">
        <f t="shared" ca="1" si="1172"/>
        <v>0</v>
      </c>
      <c r="CU57" s="154">
        <f t="shared" ca="1" si="1172"/>
        <v>0</v>
      </c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</row>
    <row r="58" spans="1:123" x14ac:dyDescent="0.35">
      <c r="A58" s="27"/>
      <c r="B58" s="153" t="s">
        <v>22</v>
      </c>
      <c r="C58" s="154">
        <f ca="1">C59*('In depth results'!C8/12)</f>
        <v>0</v>
      </c>
      <c r="D58" s="154">
        <f ca="1">D57*('In depth results'!$C$8/12)</f>
        <v>0</v>
      </c>
      <c r="E58" s="154">
        <f ca="1">E57*('In depth results'!$C$8/12)</f>
        <v>0</v>
      </c>
      <c r="F58" s="154">
        <f ca="1">F57*('In depth results'!$C$8/12)</f>
        <v>0</v>
      </c>
      <c r="G58" s="154">
        <f ca="1">G57*('In depth results'!$C$8/12)</f>
        <v>0</v>
      </c>
      <c r="H58" s="154">
        <f ca="1">H57*('In depth results'!$C$8/12)</f>
        <v>0</v>
      </c>
      <c r="I58" s="154">
        <f ca="1">I57*('In depth results'!$C$8/12)</f>
        <v>0</v>
      </c>
      <c r="J58" s="154">
        <f ca="1">J57*('In depth results'!$C$8/12)</f>
        <v>0</v>
      </c>
      <c r="K58" s="154">
        <f ca="1">K57*('In depth results'!$C$8/12)</f>
        <v>0</v>
      </c>
      <c r="L58" s="154">
        <f ca="1">L57*('In depth results'!$C$8/12)</f>
        <v>0</v>
      </c>
      <c r="M58" s="154">
        <f ca="1">M57*('In depth results'!$C$8/12)</f>
        <v>0</v>
      </c>
      <c r="N58" s="154">
        <f ca="1">N57*('In depth results'!$C$8/12)</f>
        <v>0</v>
      </c>
      <c r="O58" s="154">
        <f ca="1">O57*('In depth results'!$C$8/12)</f>
        <v>0</v>
      </c>
      <c r="P58" s="154">
        <f ca="1">P57*('In depth results'!$C$8/12)</f>
        <v>0</v>
      </c>
      <c r="Q58" s="154">
        <f ca="1">Q57*('In depth results'!$C$8/12)</f>
        <v>0</v>
      </c>
      <c r="R58" s="154">
        <f ca="1">R57*('In depth results'!$C$8/12)</f>
        <v>0</v>
      </c>
      <c r="S58" s="154">
        <f ca="1">S57*('In depth results'!$C$8/12)</f>
        <v>0</v>
      </c>
      <c r="T58" s="154">
        <f ca="1">T57*('In depth results'!$C$8/12)</f>
        <v>0</v>
      </c>
      <c r="U58" s="154">
        <f ca="1">U57*('In depth results'!$C$8/12)</f>
        <v>0</v>
      </c>
      <c r="V58" s="154">
        <f ca="1">V57*('In depth results'!$C$8/12)</f>
        <v>0</v>
      </c>
      <c r="W58" s="154">
        <f ca="1">W57*('In depth results'!$C$8/12)</f>
        <v>0</v>
      </c>
      <c r="X58" s="154">
        <f ca="1">X57*('In depth results'!$C$8/12)</f>
        <v>0</v>
      </c>
      <c r="Y58" s="154">
        <f ca="1">Y57*('In depth results'!$C$8/12)</f>
        <v>0</v>
      </c>
      <c r="Z58" s="154">
        <f ca="1">Z57*('In depth results'!$C$8/12)</f>
        <v>0</v>
      </c>
      <c r="AA58" s="154">
        <f ca="1">AA57*('In depth results'!$C$8/12)</f>
        <v>0</v>
      </c>
      <c r="AB58" s="154">
        <f ca="1">AB57*('In depth results'!$C$8/12)</f>
        <v>0</v>
      </c>
      <c r="AC58" s="154">
        <f ca="1">AC57*('In depth results'!$C$8/12)</f>
        <v>0</v>
      </c>
      <c r="AD58" s="154">
        <f ca="1">AD57*('In depth results'!$C$8/12)</f>
        <v>0</v>
      </c>
      <c r="AE58" s="154">
        <f ca="1">AE57*('In depth results'!$C$8/12)</f>
        <v>0</v>
      </c>
      <c r="AF58" s="154">
        <f ca="1">AF57*('In depth results'!$C$8/12)</f>
        <v>0</v>
      </c>
      <c r="AG58" s="154">
        <f ca="1">AG57*('In depth results'!$C$8/12)</f>
        <v>0</v>
      </c>
      <c r="AH58" s="154">
        <f ca="1">AH57*('In depth results'!$C$8/12)</f>
        <v>0</v>
      </c>
      <c r="AI58" s="154">
        <f ca="1">AI57*('In depth results'!$C$8/12)</f>
        <v>0</v>
      </c>
      <c r="AJ58" s="154">
        <f ca="1">AJ57*('In depth results'!$C$8/12)</f>
        <v>0</v>
      </c>
      <c r="AK58" s="154">
        <f ca="1">AK57*('In depth results'!$C$8/12)</f>
        <v>0</v>
      </c>
      <c r="AL58" s="154">
        <f ca="1">AL57*('In depth results'!$C$8/12)</f>
        <v>0</v>
      </c>
      <c r="AM58" s="154">
        <f ca="1">AM57*('In depth results'!$C$8/12)</f>
        <v>0</v>
      </c>
      <c r="AN58" s="154">
        <f ca="1">AN57*('In depth results'!$C$8/12)</f>
        <v>0</v>
      </c>
      <c r="AO58" s="154">
        <f ca="1">AO57*('In depth results'!$C$8/12)</f>
        <v>0</v>
      </c>
      <c r="AP58" s="154">
        <f ca="1">AP57*('In depth results'!$C$8/12)</f>
        <v>0</v>
      </c>
      <c r="AQ58" s="154">
        <f ca="1">AQ57*('In depth results'!$C$8/12)</f>
        <v>0</v>
      </c>
      <c r="AR58" s="154">
        <f ca="1">AR57*('In depth results'!$C$8/12)</f>
        <v>0</v>
      </c>
      <c r="AS58" s="154">
        <f ca="1">AS57*('In depth results'!$C$8/12)</f>
        <v>0</v>
      </c>
      <c r="AT58" s="154">
        <f ca="1">AT57*('In depth results'!$C$8/12)</f>
        <v>0</v>
      </c>
      <c r="AU58" s="154">
        <f ca="1">AU57*('In depth results'!$C$8/12)</f>
        <v>0</v>
      </c>
      <c r="AV58" s="154">
        <f ca="1">AV57*('In depth results'!$C$8/12)</f>
        <v>0</v>
      </c>
      <c r="AW58" s="154">
        <f ca="1">AW57*('In depth results'!$C$8/12)</f>
        <v>0</v>
      </c>
      <c r="AX58" s="154">
        <f ca="1">AX57*('In depth results'!$C$8/12)</f>
        <v>0</v>
      </c>
      <c r="AY58" s="154">
        <f ca="1">AY57*('In depth results'!$C$8/12)</f>
        <v>0</v>
      </c>
      <c r="AZ58" s="154">
        <f ca="1">AZ57*('In depth results'!$C$8/12)</f>
        <v>0</v>
      </c>
      <c r="BA58" s="154">
        <f ca="1">BA57*('In depth results'!$C$8/12)</f>
        <v>0</v>
      </c>
      <c r="BB58" s="154">
        <f ca="1">BB57*('In depth results'!$C$8/12)</f>
        <v>0</v>
      </c>
      <c r="BC58" s="154">
        <f ca="1">BC57*('In depth results'!$C$8/12)</f>
        <v>0</v>
      </c>
      <c r="BD58" s="154">
        <f ca="1">BD57*('In depth results'!$C$8/12)</f>
        <v>0</v>
      </c>
      <c r="BE58" s="154">
        <f ca="1">BE57*('In depth results'!$C$8/12)</f>
        <v>0</v>
      </c>
      <c r="BF58" s="154">
        <f ca="1">BF57*('In depth results'!$C$8/12)</f>
        <v>0</v>
      </c>
      <c r="BG58" s="154">
        <f ca="1">BG57*('In depth results'!$C$8/12)</f>
        <v>0</v>
      </c>
      <c r="BH58" s="154">
        <f ca="1">BH57*('In depth results'!$C$8/12)</f>
        <v>0</v>
      </c>
      <c r="BI58" s="154">
        <f ca="1">BI57*('In depth results'!$C$8/12)</f>
        <v>0</v>
      </c>
      <c r="BJ58" s="154">
        <f ca="1">BJ57*('In depth results'!$C$8/12)</f>
        <v>0</v>
      </c>
      <c r="BK58" s="154">
        <f ca="1">BK57*('In depth results'!$C$8/12)</f>
        <v>0</v>
      </c>
      <c r="BL58" s="154">
        <f ca="1">BL57*('In depth results'!$C$8/12)</f>
        <v>0</v>
      </c>
      <c r="BM58" s="154">
        <f ca="1">BM57*('In depth results'!$C$8/12)</f>
        <v>0</v>
      </c>
      <c r="BN58" s="154">
        <f ca="1">BN57*('In depth results'!$C$8/12)</f>
        <v>0</v>
      </c>
      <c r="BO58" s="154">
        <f ca="1">BO57*('In depth results'!$C$8/12)</f>
        <v>0</v>
      </c>
      <c r="BP58" s="154">
        <f ca="1">BP57*('In depth results'!$C$8/12)</f>
        <v>0</v>
      </c>
      <c r="BQ58" s="154">
        <f ca="1">BQ57*('In depth results'!$C$8/12)</f>
        <v>0</v>
      </c>
      <c r="BR58" s="154">
        <f ca="1">BR57*('In depth results'!$C$8/12)</f>
        <v>0</v>
      </c>
      <c r="BS58" s="154">
        <f ca="1">BS57*('In depth results'!$C$8/12)</f>
        <v>0</v>
      </c>
      <c r="BT58" s="154">
        <f ca="1">BT57*('In depth results'!$C$8/12)</f>
        <v>0</v>
      </c>
      <c r="BU58" s="154">
        <f ca="1">BU57*('In depth results'!$C$8/12)</f>
        <v>0</v>
      </c>
      <c r="BV58" s="154">
        <f ca="1">BV57*('In depth results'!$C$8/12)</f>
        <v>0</v>
      </c>
      <c r="BW58" s="154">
        <f ca="1">BW57*('In depth results'!$C$8/12)</f>
        <v>0</v>
      </c>
      <c r="BX58" s="154">
        <f ca="1">BX57*('In depth results'!$C$8/12)</f>
        <v>0</v>
      </c>
      <c r="BY58" s="154">
        <f ca="1">BY57*('In depth results'!$C$8/12)</f>
        <v>0</v>
      </c>
      <c r="BZ58" s="154">
        <f ca="1">BZ57*('In depth results'!$C$8/12)</f>
        <v>0</v>
      </c>
      <c r="CA58" s="154">
        <f ca="1">CA57*('In depth results'!$C$8/12)</f>
        <v>0</v>
      </c>
      <c r="CB58" s="154">
        <f ca="1">CB57*('In depth results'!$C$8/12)</f>
        <v>0</v>
      </c>
      <c r="CC58" s="154">
        <f ca="1">CC57*('In depth results'!$C$8/12)</f>
        <v>0</v>
      </c>
      <c r="CD58" s="154">
        <f ca="1">CD57*('In depth results'!$C$8/12)</f>
        <v>0</v>
      </c>
      <c r="CE58" s="154">
        <f ca="1">CE57*('In depth results'!$C$8/12)</f>
        <v>0</v>
      </c>
      <c r="CF58" s="154">
        <f ca="1">CF57*('In depth results'!$C$8/12)</f>
        <v>0</v>
      </c>
      <c r="CG58" s="154">
        <f ca="1">CG57*('In depth results'!$C$8/12)</f>
        <v>0</v>
      </c>
      <c r="CH58" s="154">
        <f ca="1">CH57*('In depth results'!$C$8/12)</f>
        <v>0</v>
      </c>
      <c r="CI58" s="154">
        <f ca="1">CI57*('In depth results'!$C$8/12)</f>
        <v>0</v>
      </c>
      <c r="CJ58" s="154">
        <f ca="1">CJ57*('In depth results'!$C$8/12)</f>
        <v>0</v>
      </c>
      <c r="CK58" s="154">
        <f ca="1">CK57*('In depth results'!$C$8/12)</f>
        <v>0</v>
      </c>
      <c r="CL58" s="154">
        <f ca="1">CL57*('In depth results'!$C$8/12)</f>
        <v>0</v>
      </c>
      <c r="CM58" s="154">
        <f ca="1">CM57*('In depth results'!$C$8/12)</f>
        <v>0</v>
      </c>
      <c r="CN58" s="154">
        <f ca="1">CN57*('In depth results'!$C$8/12)</f>
        <v>0</v>
      </c>
      <c r="CO58" s="154">
        <f ca="1">CO57*('In depth results'!$C$8/12)</f>
        <v>0</v>
      </c>
      <c r="CP58" s="154">
        <f ca="1">CP57*('In depth results'!$C$8/12)</f>
        <v>0</v>
      </c>
      <c r="CQ58" s="154">
        <f ca="1">CQ57*('In depth results'!$C$8/12)</f>
        <v>0</v>
      </c>
      <c r="CR58" s="154">
        <f ca="1">CR57*('In depth results'!$C$8/12)</f>
        <v>0</v>
      </c>
      <c r="CS58" s="154">
        <f ca="1">CS57*('In depth results'!$C$8/12)</f>
        <v>0</v>
      </c>
      <c r="CT58" s="154">
        <f ca="1">CT57*('In depth results'!$C$8/12)</f>
        <v>0</v>
      </c>
      <c r="CU58" s="154">
        <f ca="1">CU57*('In depth results'!$C$8/12)</f>
        <v>0</v>
      </c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</row>
    <row r="59" spans="1:123" x14ac:dyDescent="0.35">
      <c r="A59" s="27"/>
      <c r="B59" s="153" t="s">
        <v>23</v>
      </c>
      <c r="C59" s="154">
        <f ca="1">'In depth results'!B8</f>
        <v>0</v>
      </c>
      <c r="D59" s="154">
        <f ca="1">D57+D58</f>
        <v>0</v>
      </c>
      <c r="E59" s="154">
        <f t="shared" ref="E59" ca="1" si="1173">E57+E58</f>
        <v>0</v>
      </c>
      <c r="F59" s="154">
        <f t="shared" ref="F59" ca="1" si="1174">F57+F58</f>
        <v>0</v>
      </c>
      <c r="G59" s="154">
        <f t="shared" ref="G59" ca="1" si="1175">G57+G58</f>
        <v>0</v>
      </c>
      <c r="H59" s="154">
        <f t="shared" ref="H59" ca="1" si="1176">H57+H58</f>
        <v>0</v>
      </c>
      <c r="I59" s="154">
        <f t="shared" ref="I59" ca="1" si="1177">I57+I58</f>
        <v>0</v>
      </c>
      <c r="J59" s="154">
        <f t="shared" ref="J59" ca="1" si="1178">J57+J58</f>
        <v>0</v>
      </c>
      <c r="K59" s="154">
        <f t="shared" ref="K59" ca="1" si="1179">K57+K58</f>
        <v>0</v>
      </c>
      <c r="L59" s="154">
        <f t="shared" ref="L59" ca="1" si="1180">L57+L58</f>
        <v>0</v>
      </c>
      <c r="M59" s="154">
        <f t="shared" ref="M59" ca="1" si="1181">M57+M58</f>
        <v>0</v>
      </c>
      <c r="N59" s="154">
        <f t="shared" ref="N59" ca="1" si="1182">N57+N58</f>
        <v>0</v>
      </c>
      <c r="O59" s="154">
        <f t="shared" ref="O59" ca="1" si="1183">O57+O58</f>
        <v>0</v>
      </c>
      <c r="P59" s="154">
        <f t="shared" ref="P59" ca="1" si="1184">P57+P58</f>
        <v>0</v>
      </c>
      <c r="Q59" s="154">
        <f t="shared" ref="Q59" ca="1" si="1185">Q57+Q58</f>
        <v>0</v>
      </c>
      <c r="R59" s="154">
        <f t="shared" ref="R59" ca="1" si="1186">R57+R58</f>
        <v>0</v>
      </c>
      <c r="S59" s="154">
        <f t="shared" ref="S59" ca="1" si="1187">S57+S58</f>
        <v>0</v>
      </c>
      <c r="T59" s="154">
        <f t="shared" ref="T59" ca="1" si="1188">T57+T58</f>
        <v>0</v>
      </c>
      <c r="U59" s="154">
        <f t="shared" ref="U59" ca="1" si="1189">U57+U58</f>
        <v>0</v>
      </c>
      <c r="V59" s="154">
        <f t="shared" ref="V59" ca="1" si="1190">V57+V58</f>
        <v>0</v>
      </c>
      <c r="W59" s="154">
        <f t="shared" ref="W59" ca="1" si="1191">W57+W58</f>
        <v>0</v>
      </c>
      <c r="X59" s="154">
        <f t="shared" ref="X59" ca="1" si="1192">X57+X58</f>
        <v>0</v>
      </c>
      <c r="Y59" s="154">
        <f t="shared" ref="Y59" ca="1" si="1193">Y57+Y58</f>
        <v>0</v>
      </c>
      <c r="Z59" s="154">
        <f t="shared" ref="Z59" ca="1" si="1194">Z57+Z58</f>
        <v>0</v>
      </c>
      <c r="AA59" s="154">
        <f t="shared" ref="AA59" ca="1" si="1195">AA57+AA58</f>
        <v>0</v>
      </c>
      <c r="AB59" s="154">
        <f t="shared" ref="AB59" ca="1" si="1196">AB57+AB58</f>
        <v>0</v>
      </c>
      <c r="AC59" s="154">
        <f t="shared" ref="AC59" ca="1" si="1197">AC57+AC58</f>
        <v>0</v>
      </c>
      <c r="AD59" s="154">
        <f t="shared" ref="AD59" ca="1" si="1198">AD57+AD58</f>
        <v>0</v>
      </c>
      <c r="AE59" s="154">
        <f t="shared" ref="AE59" ca="1" si="1199">AE57+AE58</f>
        <v>0</v>
      </c>
      <c r="AF59" s="154">
        <f t="shared" ref="AF59" ca="1" si="1200">AF57+AF58</f>
        <v>0</v>
      </c>
      <c r="AG59" s="154">
        <f t="shared" ref="AG59" ca="1" si="1201">AG57+AG58</f>
        <v>0</v>
      </c>
      <c r="AH59" s="154">
        <f t="shared" ref="AH59" ca="1" si="1202">AH57+AH58</f>
        <v>0</v>
      </c>
      <c r="AI59" s="154">
        <f t="shared" ref="AI59" ca="1" si="1203">AI57+AI58</f>
        <v>0</v>
      </c>
      <c r="AJ59" s="154">
        <f t="shared" ref="AJ59" ca="1" si="1204">AJ57+AJ58</f>
        <v>0</v>
      </c>
      <c r="AK59" s="154">
        <f t="shared" ref="AK59" ca="1" si="1205">AK57+AK58</f>
        <v>0</v>
      </c>
      <c r="AL59" s="154">
        <f t="shared" ref="AL59" ca="1" si="1206">AL57+AL58</f>
        <v>0</v>
      </c>
      <c r="AM59" s="154">
        <f t="shared" ref="AM59" ca="1" si="1207">AM57+AM58</f>
        <v>0</v>
      </c>
      <c r="AN59" s="154">
        <f t="shared" ref="AN59" ca="1" si="1208">AN57+AN58</f>
        <v>0</v>
      </c>
      <c r="AO59" s="154">
        <f t="shared" ref="AO59" ca="1" si="1209">AO57+AO58</f>
        <v>0</v>
      </c>
      <c r="AP59" s="154">
        <f t="shared" ref="AP59" ca="1" si="1210">AP57+AP58</f>
        <v>0</v>
      </c>
      <c r="AQ59" s="154">
        <f t="shared" ref="AQ59" ca="1" si="1211">AQ57+AQ58</f>
        <v>0</v>
      </c>
      <c r="AR59" s="154">
        <f t="shared" ref="AR59" ca="1" si="1212">AR57+AR58</f>
        <v>0</v>
      </c>
      <c r="AS59" s="154">
        <f t="shared" ref="AS59" ca="1" si="1213">AS57+AS58</f>
        <v>0</v>
      </c>
      <c r="AT59" s="154">
        <f t="shared" ref="AT59" ca="1" si="1214">AT57+AT58</f>
        <v>0</v>
      </c>
      <c r="AU59" s="154">
        <f t="shared" ref="AU59" ca="1" si="1215">AU57+AU58</f>
        <v>0</v>
      </c>
      <c r="AV59" s="154">
        <f t="shared" ref="AV59" ca="1" si="1216">AV57+AV58</f>
        <v>0</v>
      </c>
      <c r="AW59" s="154">
        <f t="shared" ref="AW59" ca="1" si="1217">AW57+AW58</f>
        <v>0</v>
      </c>
      <c r="AX59" s="154">
        <f t="shared" ref="AX59" ca="1" si="1218">AX57+AX58</f>
        <v>0</v>
      </c>
      <c r="AY59" s="154">
        <f t="shared" ref="AY59" ca="1" si="1219">AY57+AY58</f>
        <v>0</v>
      </c>
      <c r="AZ59" s="154">
        <f t="shared" ref="AZ59" ca="1" si="1220">AZ57+AZ58</f>
        <v>0</v>
      </c>
      <c r="BA59" s="154">
        <f t="shared" ref="BA59" ca="1" si="1221">BA57+BA58</f>
        <v>0</v>
      </c>
      <c r="BB59" s="154">
        <f t="shared" ref="BB59" ca="1" si="1222">BB57+BB58</f>
        <v>0</v>
      </c>
      <c r="BC59" s="154">
        <f t="shared" ref="BC59" ca="1" si="1223">BC57+BC58</f>
        <v>0</v>
      </c>
      <c r="BD59" s="154">
        <f t="shared" ref="BD59" ca="1" si="1224">BD57+BD58</f>
        <v>0</v>
      </c>
      <c r="BE59" s="154">
        <f t="shared" ref="BE59" ca="1" si="1225">BE57+BE58</f>
        <v>0</v>
      </c>
      <c r="BF59" s="154">
        <f t="shared" ref="BF59" ca="1" si="1226">BF57+BF58</f>
        <v>0</v>
      </c>
      <c r="BG59" s="154">
        <f t="shared" ref="BG59" ca="1" si="1227">BG57+BG58</f>
        <v>0</v>
      </c>
      <c r="BH59" s="154">
        <f t="shared" ref="BH59" ca="1" si="1228">BH57+BH58</f>
        <v>0</v>
      </c>
      <c r="BI59" s="154">
        <f t="shared" ref="BI59" ca="1" si="1229">BI57+BI58</f>
        <v>0</v>
      </c>
      <c r="BJ59" s="154">
        <f t="shared" ref="BJ59" ca="1" si="1230">BJ57+BJ58</f>
        <v>0</v>
      </c>
      <c r="BK59" s="154">
        <f t="shared" ref="BK59" ca="1" si="1231">BK57+BK58</f>
        <v>0</v>
      </c>
      <c r="BL59" s="154">
        <f t="shared" ref="BL59" ca="1" si="1232">BL57+BL58</f>
        <v>0</v>
      </c>
      <c r="BM59" s="154">
        <f t="shared" ref="BM59" ca="1" si="1233">BM57+BM58</f>
        <v>0</v>
      </c>
      <c r="BN59" s="154">
        <f t="shared" ref="BN59" ca="1" si="1234">BN57+BN58</f>
        <v>0</v>
      </c>
      <c r="BO59" s="154">
        <f t="shared" ref="BO59" ca="1" si="1235">BO57+BO58</f>
        <v>0</v>
      </c>
      <c r="BP59" s="154">
        <f t="shared" ref="BP59" ca="1" si="1236">BP57+BP58</f>
        <v>0</v>
      </c>
      <c r="BQ59" s="154">
        <f t="shared" ref="BQ59" ca="1" si="1237">BQ57+BQ58</f>
        <v>0</v>
      </c>
      <c r="BR59" s="154">
        <f t="shared" ref="BR59" ca="1" si="1238">BR57+BR58</f>
        <v>0</v>
      </c>
      <c r="BS59" s="154">
        <f t="shared" ref="BS59" ca="1" si="1239">BS57+BS58</f>
        <v>0</v>
      </c>
      <c r="BT59" s="154">
        <f t="shared" ref="BT59" ca="1" si="1240">BT57+BT58</f>
        <v>0</v>
      </c>
      <c r="BU59" s="154">
        <f t="shared" ref="BU59" ca="1" si="1241">BU57+BU58</f>
        <v>0</v>
      </c>
      <c r="BV59" s="154">
        <f t="shared" ref="BV59" ca="1" si="1242">BV57+BV58</f>
        <v>0</v>
      </c>
      <c r="BW59" s="154">
        <f t="shared" ref="BW59" ca="1" si="1243">BW57+BW58</f>
        <v>0</v>
      </c>
      <c r="BX59" s="154">
        <f t="shared" ref="BX59" ca="1" si="1244">BX57+BX58</f>
        <v>0</v>
      </c>
      <c r="BY59" s="154">
        <f t="shared" ref="BY59" ca="1" si="1245">BY57+BY58</f>
        <v>0</v>
      </c>
      <c r="BZ59" s="154">
        <f t="shared" ref="BZ59" ca="1" si="1246">BZ57+BZ58</f>
        <v>0</v>
      </c>
      <c r="CA59" s="154">
        <f t="shared" ref="CA59" ca="1" si="1247">CA57+CA58</f>
        <v>0</v>
      </c>
      <c r="CB59" s="154">
        <f t="shared" ref="CB59" ca="1" si="1248">CB57+CB58</f>
        <v>0</v>
      </c>
      <c r="CC59" s="154">
        <f t="shared" ref="CC59" ca="1" si="1249">CC57+CC58</f>
        <v>0</v>
      </c>
      <c r="CD59" s="154">
        <f t="shared" ref="CD59" ca="1" si="1250">CD57+CD58</f>
        <v>0</v>
      </c>
      <c r="CE59" s="154">
        <f t="shared" ref="CE59" ca="1" si="1251">CE57+CE58</f>
        <v>0</v>
      </c>
      <c r="CF59" s="154">
        <f t="shared" ref="CF59" ca="1" si="1252">CF57+CF58</f>
        <v>0</v>
      </c>
      <c r="CG59" s="154">
        <f t="shared" ref="CG59" ca="1" si="1253">CG57+CG58</f>
        <v>0</v>
      </c>
      <c r="CH59" s="154">
        <f t="shared" ref="CH59" ca="1" si="1254">CH57+CH58</f>
        <v>0</v>
      </c>
      <c r="CI59" s="154">
        <f t="shared" ref="CI59" ca="1" si="1255">CI57+CI58</f>
        <v>0</v>
      </c>
      <c r="CJ59" s="154">
        <f t="shared" ref="CJ59" ca="1" si="1256">CJ57+CJ58</f>
        <v>0</v>
      </c>
      <c r="CK59" s="154">
        <f t="shared" ref="CK59" ca="1" si="1257">CK57+CK58</f>
        <v>0</v>
      </c>
      <c r="CL59" s="154">
        <f t="shared" ref="CL59" ca="1" si="1258">CL57+CL58</f>
        <v>0</v>
      </c>
      <c r="CM59" s="154">
        <f t="shared" ref="CM59" ca="1" si="1259">CM57+CM58</f>
        <v>0</v>
      </c>
      <c r="CN59" s="154">
        <f t="shared" ref="CN59" ca="1" si="1260">CN57+CN58</f>
        <v>0</v>
      </c>
      <c r="CO59" s="154">
        <f t="shared" ref="CO59" ca="1" si="1261">CO57+CO58</f>
        <v>0</v>
      </c>
      <c r="CP59" s="154">
        <f t="shared" ref="CP59" ca="1" si="1262">CP57+CP58</f>
        <v>0</v>
      </c>
      <c r="CQ59" s="154">
        <f t="shared" ref="CQ59" ca="1" si="1263">CQ57+CQ58</f>
        <v>0</v>
      </c>
      <c r="CR59" s="154">
        <f t="shared" ref="CR59" ca="1" si="1264">CR57+CR58</f>
        <v>0</v>
      </c>
      <c r="CS59" s="154">
        <f t="shared" ref="CS59" ca="1" si="1265">CS57+CS58</f>
        <v>0</v>
      </c>
      <c r="CT59" s="154">
        <f t="shared" ref="CT59:CU59" ca="1" si="1266">CT57+CT58</f>
        <v>0</v>
      </c>
      <c r="CU59" s="154">
        <f t="shared" ca="1" si="1266"/>
        <v>0</v>
      </c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</row>
    <row r="60" spans="1:123" x14ac:dyDescent="0.35">
      <c r="A60" s="27"/>
      <c r="B60" s="153" t="s">
        <v>24</v>
      </c>
      <c r="C60" s="154">
        <f ca="1">'In depth results'!$D$8+(C50-C51)</f>
        <v>0</v>
      </c>
      <c r="D60" s="154">
        <f ca="1">'In depth results'!$D$8+(D50-D51)</f>
        <v>0</v>
      </c>
      <c r="E60" s="154">
        <f ca="1">'In depth results'!$D$8+(E50-E51)</f>
        <v>0</v>
      </c>
      <c r="F60" s="154">
        <f ca="1">'In depth results'!$D$8+(F50-F51)</f>
        <v>0</v>
      </c>
      <c r="G60" s="154">
        <f ca="1">'In depth results'!$D$8+(G50-G51)</f>
        <v>0</v>
      </c>
      <c r="H60" s="154">
        <f ca="1">'In depth results'!$D$8+(H50-H51)</f>
        <v>0</v>
      </c>
      <c r="I60" s="154">
        <f ca="1">'In depth results'!$D$8+(I50-I51)</f>
        <v>0</v>
      </c>
      <c r="J60" s="154">
        <f ca="1">'In depth results'!$D$8+(J50-J51)</f>
        <v>0</v>
      </c>
      <c r="K60" s="154">
        <f ca="1">'In depth results'!$D$8+(K50-K51)</f>
        <v>0</v>
      </c>
      <c r="L60" s="154">
        <f ca="1">'In depth results'!$D$8+(L50-L51)</f>
        <v>0</v>
      </c>
      <c r="M60" s="154">
        <f ca="1">'In depth results'!$D$8+(M50-M51)</f>
        <v>0</v>
      </c>
      <c r="N60" s="154">
        <f ca="1">'In depth results'!$D$8+(N50-N51)</f>
        <v>0</v>
      </c>
      <c r="O60" s="154">
        <f ca="1">'In depth results'!$D$8+(O50-O51)</f>
        <v>0</v>
      </c>
      <c r="P60" s="154">
        <f ca="1">'In depth results'!$D$8+(P50-P51)</f>
        <v>0</v>
      </c>
      <c r="Q60" s="154">
        <f ca="1">'In depth results'!$D$8+(Q50-Q51)</f>
        <v>0</v>
      </c>
      <c r="R60" s="154">
        <f ca="1">'In depth results'!$D$8+(R50-R51)</f>
        <v>0</v>
      </c>
      <c r="S60" s="154">
        <f ca="1">'In depth results'!$D$8+(S50-S51)</f>
        <v>0</v>
      </c>
      <c r="T60" s="154">
        <f ca="1">'In depth results'!$D$8+(T50-T51)</f>
        <v>0</v>
      </c>
      <c r="U60" s="154">
        <f ca="1">'In depth results'!$D$8+(U50-U51)</f>
        <v>0</v>
      </c>
      <c r="V60" s="154">
        <f ca="1">'In depth results'!$D$8+(V50-V51)</f>
        <v>0</v>
      </c>
      <c r="W60" s="154">
        <f ca="1">'In depth results'!$D$8+(W50-W51)</f>
        <v>0</v>
      </c>
      <c r="X60" s="154">
        <f ca="1">'In depth results'!$D$8+(X50-X51)</f>
        <v>0</v>
      </c>
      <c r="Y60" s="154">
        <f ca="1">'In depth results'!$D$8+(Y50-Y51)</f>
        <v>0</v>
      </c>
      <c r="Z60" s="154">
        <f ca="1">'In depth results'!$D$8+(Z50-Z51)</f>
        <v>0</v>
      </c>
      <c r="AA60" s="154">
        <f ca="1">'In depth results'!$D$8+(AA50-AA51)</f>
        <v>0</v>
      </c>
      <c r="AB60" s="154">
        <f ca="1">'In depth results'!$D$8+(AB50-AB51)</f>
        <v>0</v>
      </c>
      <c r="AC60" s="154">
        <f ca="1">'In depth results'!$D$8+(AC50-AC51)</f>
        <v>305.29793974245069</v>
      </c>
      <c r="AD60" s="154">
        <f ca="1">'In depth results'!$D$8+(AD50-AD51)</f>
        <v>370</v>
      </c>
      <c r="AE60" s="154">
        <f ca="1">'In depth results'!$D$8+(AE50-AE51)</f>
        <v>370</v>
      </c>
      <c r="AF60" s="154">
        <f ca="1">'In depth results'!$D$8+(AF50-AF51)</f>
        <v>370</v>
      </c>
      <c r="AG60" s="154">
        <f ca="1">'In depth results'!$D$8+(AG50-AG51)</f>
        <v>370</v>
      </c>
      <c r="AH60" s="154">
        <f ca="1">'In depth results'!$D$8+(AH50-AH51)</f>
        <v>370</v>
      </c>
      <c r="AI60" s="154">
        <f ca="1">'In depth results'!$D$8+(AI50-AI51)</f>
        <v>370</v>
      </c>
      <c r="AJ60" s="154">
        <f ca="1">'In depth results'!$D$8+(AJ50-AJ51)</f>
        <v>370</v>
      </c>
      <c r="AK60" s="154">
        <f ca="1">'In depth results'!$D$8+(AK50-AK51)</f>
        <v>370</v>
      </c>
      <c r="AL60" s="154">
        <f ca="1">'In depth results'!$D$8+(AL50-AL51)</f>
        <v>370</v>
      </c>
      <c r="AM60" s="154">
        <f ca="1">'In depth results'!$D$8+(AM50-AM51)</f>
        <v>370</v>
      </c>
      <c r="AN60" s="154">
        <f ca="1">'In depth results'!$D$8+(AN50-AN51)</f>
        <v>370</v>
      </c>
      <c r="AO60" s="154">
        <f ca="1">'In depth results'!$D$8+(AO50-AO51)</f>
        <v>370</v>
      </c>
      <c r="AP60" s="154">
        <f ca="1">'In depth results'!$D$8+(AP50-AP51)</f>
        <v>370</v>
      </c>
      <c r="AQ60" s="154">
        <f ca="1">'In depth results'!$D$8+(AQ50-AQ51)</f>
        <v>370</v>
      </c>
      <c r="AR60" s="154">
        <f ca="1">'In depth results'!$D$8+(AR50-AR51)</f>
        <v>370</v>
      </c>
      <c r="AS60" s="154">
        <f ca="1">'In depth results'!$D$8+(AS50-AS51)</f>
        <v>470</v>
      </c>
      <c r="AT60" s="154">
        <f ca="1">'In depth results'!$D$8+(AT50-AT51)</f>
        <v>470</v>
      </c>
      <c r="AU60" s="154">
        <f ca="1">'In depth results'!$D$8+(AU50-AU51)</f>
        <v>470</v>
      </c>
      <c r="AV60" s="154">
        <f ca="1">'In depth results'!$D$8+(AV50-AV51)</f>
        <v>470</v>
      </c>
      <c r="AW60" s="154">
        <f ca="1">'In depth results'!$D$8+(AW50-AW51)</f>
        <v>470</v>
      </c>
      <c r="AX60" s="154">
        <f ca="1">'In depth results'!$D$8+(AX50-AX51)</f>
        <v>470</v>
      </c>
      <c r="AY60" s="154">
        <f ca="1">'In depth results'!$D$8+(AY50-AY51)</f>
        <v>470</v>
      </c>
      <c r="AZ60" s="154">
        <f ca="1">'In depth results'!$D$8+(AZ50-AZ51)</f>
        <v>470</v>
      </c>
      <c r="BA60" s="154">
        <f ca="1">'In depth results'!$D$8+(BA50-BA51)</f>
        <v>470</v>
      </c>
      <c r="BB60" s="154">
        <f ca="1">'In depth results'!$D$8+(BB50-BB51)</f>
        <v>470</v>
      </c>
      <c r="BC60" s="154">
        <f ca="1">'In depth results'!$D$8+(BC50-BC51)</f>
        <v>470</v>
      </c>
      <c r="BD60" s="154">
        <f ca="1">'In depth results'!$D$8+(BD50-BD51)</f>
        <v>470</v>
      </c>
      <c r="BE60" s="154">
        <f ca="1">'In depth results'!$D$8+(BE50-BE51)</f>
        <v>470</v>
      </c>
      <c r="BF60" s="154">
        <f ca="1">'In depth results'!$D$8+(BF50-BF51)</f>
        <v>470</v>
      </c>
      <c r="BG60" s="154">
        <f ca="1">'In depth results'!$D$8+(BG50-BG51)</f>
        <v>470</v>
      </c>
      <c r="BH60" s="154">
        <f ca="1">'In depth results'!$D$8+(BH50-BH51)</f>
        <v>470</v>
      </c>
      <c r="BI60" s="154">
        <f ca="1">'In depth results'!$D$8+(BI50-BI51)</f>
        <v>470</v>
      </c>
      <c r="BJ60" s="154">
        <f ca="1">'In depth results'!$D$8+(BJ50-BJ51)</f>
        <v>470</v>
      </c>
      <c r="BK60" s="154">
        <f ca="1">'In depth results'!$D$8+(BK50-BK51)</f>
        <v>470</v>
      </c>
      <c r="BL60" s="154">
        <f ca="1">'In depth results'!$D$8+(BL50-BL51)</f>
        <v>470</v>
      </c>
      <c r="BM60" s="154">
        <f ca="1">'In depth results'!$D$8+(BM50-BM51)</f>
        <v>470</v>
      </c>
      <c r="BN60" s="154">
        <f ca="1">'In depth results'!$D$8+(BN50-BN51)</f>
        <v>470</v>
      </c>
      <c r="BO60" s="154">
        <f ca="1">'In depth results'!$D$8+(BO50-BO51)</f>
        <v>470</v>
      </c>
      <c r="BP60" s="154">
        <f ca="1">'In depth results'!$D$8+(BP50-BP51)</f>
        <v>470</v>
      </c>
      <c r="BQ60" s="154">
        <f ca="1">'In depth results'!$D$8+(BQ50-BQ51)</f>
        <v>470</v>
      </c>
      <c r="BR60" s="154">
        <f ca="1">'In depth results'!$D$8+(BR50-BR51)</f>
        <v>470</v>
      </c>
      <c r="BS60" s="154">
        <f ca="1">'In depth results'!$D$8+(BS50-BS51)</f>
        <v>470</v>
      </c>
      <c r="BT60" s="154">
        <f ca="1">'In depth results'!$D$8+(BT50-BT51)</f>
        <v>470</v>
      </c>
      <c r="BU60" s="154">
        <f ca="1">'In depth results'!$D$8+(BU50-BU51)</f>
        <v>470</v>
      </c>
      <c r="BV60" s="154">
        <f ca="1">'In depth results'!$D$8+(BV50-BV51)</f>
        <v>470</v>
      </c>
      <c r="BW60" s="154">
        <f ca="1">'In depth results'!$D$8+(BW50-BW51)</f>
        <v>470</v>
      </c>
      <c r="BX60" s="154">
        <f ca="1">'In depth results'!$D$8+(BX50-BX51)</f>
        <v>470</v>
      </c>
      <c r="BY60" s="154">
        <f ca="1">'In depth results'!$D$8+(BY50-BY51)</f>
        <v>470</v>
      </c>
      <c r="BZ60" s="154">
        <f ca="1">'In depth results'!$D$8+(BZ50-BZ51)</f>
        <v>470</v>
      </c>
      <c r="CA60" s="154">
        <f ca="1">'In depth results'!$D$8+(CA50-CA51)</f>
        <v>470</v>
      </c>
      <c r="CB60" s="154">
        <f ca="1">'In depth results'!$D$8+(CB50-CB51)</f>
        <v>470</v>
      </c>
      <c r="CC60" s="154">
        <f ca="1">'In depth results'!$D$8+(CC50-CC51)</f>
        <v>470</v>
      </c>
      <c r="CD60" s="154">
        <f ca="1">'In depth results'!$D$8+(CD50-CD51)</f>
        <v>470</v>
      </c>
      <c r="CE60" s="154">
        <f ca="1">'In depth results'!$D$8+(CE50-CE51)</f>
        <v>470</v>
      </c>
      <c r="CF60" s="154">
        <f ca="1">'In depth results'!$D$8+(CF50-CF51)</f>
        <v>470</v>
      </c>
      <c r="CG60" s="154">
        <f ca="1">'In depth results'!$D$8+(CG50-CG51)</f>
        <v>470</v>
      </c>
      <c r="CH60" s="154">
        <f ca="1">'In depth results'!$D$8+(CH50-CH51)</f>
        <v>470</v>
      </c>
      <c r="CI60" s="154">
        <f ca="1">'In depth results'!$D$8+(CI50-CI51)</f>
        <v>470</v>
      </c>
      <c r="CJ60" s="154">
        <f ca="1">'In depth results'!$D$8+(CJ50-CJ51)</f>
        <v>470</v>
      </c>
      <c r="CK60" s="154">
        <f ca="1">'In depth results'!$D$8+(CK50-CK51)</f>
        <v>470</v>
      </c>
      <c r="CL60" s="154">
        <f ca="1">'In depth results'!$D$8+(CL50-CL51)</f>
        <v>470</v>
      </c>
      <c r="CM60" s="154">
        <f ca="1">'In depth results'!$D$8+(CM50-CM51)</f>
        <v>470</v>
      </c>
      <c r="CN60" s="154">
        <f ca="1">'In depth results'!$D$8+(CN50-CN51)</f>
        <v>470</v>
      </c>
      <c r="CO60" s="154">
        <f ca="1">'In depth results'!$D$8+(CO50-CO51)</f>
        <v>470</v>
      </c>
      <c r="CP60" s="154">
        <f ca="1">'In depth results'!$D$8+(CP50-CP51)</f>
        <v>470</v>
      </c>
      <c r="CQ60" s="154">
        <f ca="1">'In depth results'!$D$8+(CQ50-CQ51)</f>
        <v>470</v>
      </c>
      <c r="CR60" s="154">
        <f ca="1">'In depth results'!$D$8+(CR50-CR51)</f>
        <v>470</v>
      </c>
      <c r="CS60" s="154">
        <f ca="1">'In depth results'!$D$8+(CS50-CS51)</f>
        <v>470</v>
      </c>
      <c r="CT60" s="154">
        <f ca="1">'In depth results'!$D$8+(CT50-CT51)</f>
        <v>470</v>
      </c>
      <c r="CU60" s="154">
        <f ca="1">'In depth results'!$D$8+(CU50-CU51)</f>
        <v>470</v>
      </c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</row>
    <row r="61" spans="1:123" x14ac:dyDescent="0.35">
      <c r="A61" s="27"/>
      <c r="B61" s="153" t="s">
        <v>25</v>
      </c>
      <c r="C61" s="154">
        <f ca="1">IF(C59&lt;C60,C59,C60)</f>
        <v>0</v>
      </c>
      <c r="D61" s="154">
        <f t="shared" ref="D61:BO61" ca="1" si="1267">IF(D59&lt;D60,D59,D60)</f>
        <v>0</v>
      </c>
      <c r="E61" s="154">
        <f t="shared" ca="1" si="1267"/>
        <v>0</v>
      </c>
      <c r="F61" s="154">
        <f t="shared" ca="1" si="1267"/>
        <v>0</v>
      </c>
      <c r="G61" s="154">
        <f t="shared" ca="1" si="1267"/>
        <v>0</v>
      </c>
      <c r="H61" s="154">
        <f t="shared" ca="1" si="1267"/>
        <v>0</v>
      </c>
      <c r="I61" s="154">
        <f t="shared" ca="1" si="1267"/>
        <v>0</v>
      </c>
      <c r="J61" s="154">
        <f t="shared" ca="1" si="1267"/>
        <v>0</v>
      </c>
      <c r="K61" s="154">
        <f t="shared" ca="1" si="1267"/>
        <v>0</v>
      </c>
      <c r="L61" s="154">
        <f t="shared" ca="1" si="1267"/>
        <v>0</v>
      </c>
      <c r="M61" s="154">
        <f t="shared" ca="1" si="1267"/>
        <v>0</v>
      </c>
      <c r="N61" s="154">
        <f t="shared" ca="1" si="1267"/>
        <v>0</v>
      </c>
      <c r="O61" s="154">
        <f t="shared" ca="1" si="1267"/>
        <v>0</v>
      </c>
      <c r="P61" s="154">
        <f t="shared" ca="1" si="1267"/>
        <v>0</v>
      </c>
      <c r="Q61" s="154">
        <f t="shared" ca="1" si="1267"/>
        <v>0</v>
      </c>
      <c r="R61" s="154">
        <f t="shared" ca="1" si="1267"/>
        <v>0</v>
      </c>
      <c r="S61" s="154">
        <f t="shared" ca="1" si="1267"/>
        <v>0</v>
      </c>
      <c r="T61" s="154">
        <f t="shared" ca="1" si="1267"/>
        <v>0</v>
      </c>
      <c r="U61" s="154">
        <f t="shared" ca="1" si="1267"/>
        <v>0</v>
      </c>
      <c r="V61" s="154">
        <f t="shared" ca="1" si="1267"/>
        <v>0</v>
      </c>
      <c r="W61" s="154">
        <f t="shared" ca="1" si="1267"/>
        <v>0</v>
      </c>
      <c r="X61" s="154">
        <f t="shared" ca="1" si="1267"/>
        <v>0</v>
      </c>
      <c r="Y61" s="154">
        <f t="shared" ca="1" si="1267"/>
        <v>0</v>
      </c>
      <c r="Z61" s="154">
        <f t="shared" ca="1" si="1267"/>
        <v>0</v>
      </c>
      <c r="AA61" s="154">
        <f t="shared" ca="1" si="1267"/>
        <v>0</v>
      </c>
      <c r="AB61" s="154">
        <f t="shared" ca="1" si="1267"/>
        <v>0</v>
      </c>
      <c r="AC61" s="154">
        <f t="shared" ca="1" si="1267"/>
        <v>0</v>
      </c>
      <c r="AD61" s="154">
        <f t="shared" ca="1" si="1267"/>
        <v>0</v>
      </c>
      <c r="AE61" s="154">
        <f t="shared" ca="1" si="1267"/>
        <v>0</v>
      </c>
      <c r="AF61" s="154">
        <f t="shared" ca="1" si="1267"/>
        <v>0</v>
      </c>
      <c r="AG61" s="154">
        <f t="shared" ca="1" si="1267"/>
        <v>0</v>
      </c>
      <c r="AH61" s="154">
        <f t="shared" ca="1" si="1267"/>
        <v>0</v>
      </c>
      <c r="AI61" s="154">
        <f t="shared" ca="1" si="1267"/>
        <v>0</v>
      </c>
      <c r="AJ61" s="154">
        <f t="shared" ca="1" si="1267"/>
        <v>0</v>
      </c>
      <c r="AK61" s="154">
        <f t="shared" ca="1" si="1267"/>
        <v>0</v>
      </c>
      <c r="AL61" s="154">
        <f t="shared" ca="1" si="1267"/>
        <v>0</v>
      </c>
      <c r="AM61" s="154">
        <f t="shared" ca="1" si="1267"/>
        <v>0</v>
      </c>
      <c r="AN61" s="154">
        <f t="shared" ca="1" si="1267"/>
        <v>0</v>
      </c>
      <c r="AO61" s="154">
        <f t="shared" ca="1" si="1267"/>
        <v>0</v>
      </c>
      <c r="AP61" s="154">
        <f t="shared" ca="1" si="1267"/>
        <v>0</v>
      </c>
      <c r="AQ61" s="154">
        <f t="shared" ca="1" si="1267"/>
        <v>0</v>
      </c>
      <c r="AR61" s="154">
        <f t="shared" ca="1" si="1267"/>
        <v>0</v>
      </c>
      <c r="AS61" s="154">
        <f t="shared" ca="1" si="1267"/>
        <v>0</v>
      </c>
      <c r="AT61" s="154">
        <f t="shared" ca="1" si="1267"/>
        <v>0</v>
      </c>
      <c r="AU61" s="154">
        <f t="shared" ca="1" si="1267"/>
        <v>0</v>
      </c>
      <c r="AV61" s="154">
        <f t="shared" ca="1" si="1267"/>
        <v>0</v>
      </c>
      <c r="AW61" s="154">
        <f t="shared" ca="1" si="1267"/>
        <v>0</v>
      </c>
      <c r="AX61" s="154">
        <f t="shared" ca="1" si="1267"/>
        <v>0</v>
      </c>
      <c r="AY61" s="154">
        <f t="shared" ca="1" si="1267"/>
        <v>0</v>
      </c>
      <c r="AZ61" s="154">
        <f t="shared" ca="1" si="1267"/>
        <v>0</v>
      </c>
      <c r="BA61" s="154">
        <f t="shared" ca="1" si="1267"/>
        <v>0</v>
      </c>
      <c r="BB61" s="154">
        <f t="shared" ca="1" si="1267"/>
        <v>0</v>
      </c>
      <c r="BC61" s="154">
        <f t="shared" ca="1" si="1267"/>
        <v>0</v>
      </c>
      <c r="BD61" s="154">
        <f t="shared" ca="1" si="1267"/>
        <v>0</v>
      </c>
      <c r="BE61" s="154">
        <f t="shared" ca="1" si="1267"/>
        <v>0</v>
      </c>
      <c r="BF61" s="154">
        <f t="shared" ca="1" si="1267"/>
        <v>0</v>
      </c>
      <c r="BG61" s="154">
        <f t="shared" ca="1" si="1267"/>
        <v>0</v>
      </c>
      <c r="BH61" s="154">
        <f t="shared" ca="1" si="1267"/>
        <v>0</v>
      </c>
      <c r="BI61" s="154">
        <f t="shared" ca="1" si="1267"/>
        <v>0</v>
      </c>
      <c r="BJ61" s="154">
        <f t="shared" ca="1" si="1267"/>
        <v>0</v>
      </c>
      <c r="BK61" s="154">
        <f t="shared" ca="1" si="1267"/>
        <v>0</v>
      </c>
      <c r="BL61" s="154">
        <f t="shared" ca="1" si="1267"/>
        <v>0</v>
      </c>
      <c r="BM61" s="154">
        <f t="shared" ca="1" si="1267"/>
        <v>0</v>
      </c>
      <c r="BN61" s="154">
        <f t="shared" ca="1" si="1267"/>
        <v>0</v>
      </c>
      <c r="BO61" s="154">
        <f t="shared" ca="1" si="1267"/>
        <v>0</v>
      </c>
      <c r="BP61" s="154">
        <f t="shared" ref="BP61:CU61" ca="1" si="1268">IF(BP59&lt;BP60,BP59,BP60)</f>
        <v>0</v>
      </c>
      <c r="BQ61" s="154">
        <f t="shared" ca="1" si="1268"/>
        <v>0</v>
      </c>
      <c r="BR61" s="154">
        <f t="shared" ca="1" si="1268"/>
        <v>0</v>
      </c>
      <c r="BS61" s="154">
        <f t="shared" ca="1" si="1268"/>
        <v>0</v>
      </c>
      <c r="BT61" s="154">
        <f t="shared" ca="1" si="1268"/>
        <v>0</v>
      </c>
      <c r="BU61" s="154">
        <f t="shared" ca="1" si="1268"/>
        <v>0</v>
      </c>
      <c r="BV61" s="154">
        <f t="shared" ca="1" si="1268"/>
        <v>0</v>
      </c>
      <c r="BW61" s="154">
        <f t="shared" ca="1" si="1268"/>
        <v>0</v>
      </c>
      <c r="BX61" s="154">
        <f t="shared" ca="1" si="1268"/>
        <v>0</v>
      </c>
      <c r="BY61" s="154">
        <f t="shared" ca="1" si="1268"/>
        <v>0</v>
      </c>
      <c r="BZ61" s="154">
        <f t="shared" ca="1" si="1268"/>
        <v>0</v>
      </c>
      <c r="CA61" s="154">
        <f t="shared" ca="1" si="1268"/>
        <v>0</v>
      </c>
      <c r="CB61" s="154">
        <f t="shared" ca="1" si="1268"/>
        <v>0</v>
      </c>
      <c r="CC61" s="154">
        <f t="shared" ca="1" si="1268"/>
        <v>0</v>
      </c>
      <c r="CD61" s="154">
        <f t="shared" ca="1" si="1268"/>
        <v>0</v>
      </c>
      <c r="CE61" s="154">
        <f t="shared" ca="1" si="1268"/>
        <v>0</v>
      </c>
      <c r="CF61" s="154">
        <f t="shared" ca="1" si="1268"/>
        <v>0</v>
      </c>
      <c r="CG61" s="154">
        <f t="shared" ca="1" si="1268"/>
        <v>0</v>
      </c>
      <c r="CH61" s="154">
        <f t="shared" ca="1" si="1268"/>
        <v>0</v>
      </c>
      <c r="CI61" s="154">
        <f t="shared" ca="1" si="1268"/>
        <v>0</v>
      </c>
      <c r="CJ61" s="154">
        <f t="shared" ca="1" si="1268"/>
        <v>0</v>
      </c>
      <c r="CK61" s="154">
        <f t="shared" ca="1" si="1268"/>
        <v>0</v>
      </c>
      <c r="CL61" s="154">
        <f t="shared" ca="1" si="1268"/>
        <v>0</v>
      </c>
      <c r="CM61" s="154">
        <f t="shared" ca="1" si="1268"/>
        <v>0</v>
      </c>
      <c r="CN61" s="154">
        <f t="shared" ca="1" si="1268"/>
        <v>0</v>
      </c>
      <c r="CO61" s="154">
        <f t="shared" ca="1" si="1268"/>
        <v>0</v>
      </c>
      <c r="CP61" s="154">
        <f t="shared" ca="1" si="1268"/>
        <v>0</v>
      </c>
      <c r="CQ61" s="154">
        <f t="shared" ca="1" si="1268"/>
        <v>0</v>
      </c>
      <c r="CR61" s="154">
        <f t="shared" ca="1" si="1268"/>
        <v>0</v>
      </c>
      <c r="CS61" s="154">
        <f t="shared" ca="1" si="1268"/>
        <v>0</v>
      </c>
      <c r="CT61" s="154">
        <f t="shared" ca="1" si="1268"/>
        <v>0</v>
      </c>
      <c r="CU61" s="154">
        <f t="shared" ca="1" si="1268"/>
        <v>0</v>
      </c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</row>
    <row r="62" spans="1:123" x14ac:dyDescent="0.35">
      <c r="A62" s="27"/>
      <c r="B62" s="153" t="s">
        <v>26</v>
      </c>
      <c r="C62" s="154">
        <f ca="1">C59-C61+C58</f>
        <v>0</v>
      </c>
      <c r="D62" s="154">
        <f t="shared" ref="D62" ca="1" si="1269">D59-D61</f>
        <v>0</v>
      </c>
      <c r="E62" s="154">
        <f t="shared" ref="E62" ca="1" si="1270">E59-E61</f>
        <v>0</v>
      </c>
      <c r="F62" s="154">
        <f t="shared" ref="F62" ca="1" si="1271">F59-F61</f>
        <v>0</v>
      </c>
      <c r="G62" s="154">
        <f t="shared" ref="G62" ca="1" si="1272">G59-G61</f>
        <v>0</v>
      </c>
      <c r="H62" s="154">
        <f t="shared" ref="H62" ca="1" si="1273">H59-H61</f>
        <v>0</v>
      </c>
      <c r="I62" s="154">
        <f t="shared" ref="I62" ca="1" si="1274">I59-I61</f>
        <v>0</v>
      </c>
      <c r="J62" s="154">
        <f t="shared" ref="J62" ca="1" si="1275">J59-J61</f>
        <v>0</v>
      </c>
      <c r="K62" s="154">
        <f t="shared" ref="K62" ca="1" si="1276">K59-K61</f>
        <v>0</v>
      </c>
      <c r="L62" s="154">
        <f t="shared" ref="L62" ca="1" si="1277">L59-L61</f>
        <v>0</v>
      </c>
      <c r="M62" s="154">
        <f t="shared" ref="M62" ca="1" si="1278">M59-M61</f>
        <v>0</v>
      </c>
      <c r="N62" s="154">
        <f t="shared" ref="N62" ca="1" si="1279">N59-N61</f>
        <v>0</v>
      </c>
      <c r="O62" s="154">
        <f t="shared" ref="O62" ca="1" si="1280">O59-O61</f>
        <v>0</v>
      </c>
      <c r="P62" s="154">
        <f t="shared" ref="P62" ca="1" si="1281">P59-P61</f>
        <v>0</v>
      </c>
      <c r="Q62" s="154">
        <f t="shared" ref="Q62" ca="1" si="1282">Q59-Q61</f>
        <v>0</v>
      </c>
      <c r="R62" s="154">
        <f t="shared" ref="R62" ca="1" si="1283">R59-R61</f>
        <v>0</v>
      </c>
      <c r="S62" s="154">
        <f t="shared" ref="S62" ca="1" si="1284">S59-S61</f>
        <v>0</v>
      </c>
      <c r="T62" s="154">
        <f t="shared" ref="T62" ca="1" si="1285">T59-T61</f>
        <v>0</v>
      </c>
      <c r="U62" s="154">
        <f t="shared" ref="U62" ca="1" si="1286">U59-U61</f>
        <v>0</v>
      </c>
      <c r="V62" s="154">
        <f t="shared" ref="V62" ca="1" si="1287">V59-V61</f>
        <v>0</v>
      </c>
      <c r="W62" s="154">
        <f t="shared" ref="W62" ca="1" si="1288">W59-W61</f>
        <v>0</v>
      </c>
      <c r="X62" s="154">
        <f t="shared" ref="X62" ca="1" si="1289">X59-X61</f>
        <v>0</v>
      </c>
      <c r="Y62" s="154">
        <f t="shared" ref="Y62" ca="1" si="1290">Y59-Y61</f>
        <v>0</v>
      </c>
      <c r="Z62" s="154">
        <f t="shared" ref="Z62" ca="1" si="1291">Z59-Z61</f>
        <v>0</v>
      </c>
      <c r="AA62" s="154">
        <f t="shared" ref="AA62" ca="1" si="1292">AA59-AA61</f>
        <v>0</v>
      </c>
      <c r="AB62" s="154">
        <f t="shared" ref="AB62" ca="1" si="1293">AB59-AB61</f>
        <v>0</v>
      </c>
      <c r="AC62" s="154">
        <f t="shared" ref="AC62" ca="1" si="1294">AC59-AC61</f>
        <v>0</v>
      </c>
      <c r="AD62" s="154">
        <f t="shared" ref="AD62" ca="1" si="1295">AD59-AD61</f>
        <v>0</v>
      </c>
      <c r="AE62" s="154">
        <f t="shared" ref="AE62" ca="1" si="1296">AE59-AE61</f>
        <v>0</v>
      </c>
      <c r="AF62" s="154">
        <f t="shared" ref="AF62" ca="1" si="1297">AF59-AF61</f>
        <v>0</v>
      </c>
      <c r="AG62" s="154">
        <f t="shared" ref="AG62" ca="1" si="1298">AG59-AG61</f>
        <v>0</v>
      </c>
      <c r="AH62" s="154">
        <f t="shared" ref="AH62" ca="1" si="1299">AH59-AH61</f>
        <v>0</v>
      </c>
      <c r="AI62" s="154">
        <f t="shared" ref="AI62" ca="1" si="1300">AI59-AI61</f>
        <v>0</v>
      </c>
      <c r="AJ62" s="154">
        <f t="shared" ref="AJ62" ca="1" si="1301">AJ59-AJ61</f>
        <v>0</v>
      </c>
      <c r="AK62" s="154">
        <f t="shared" ref="AK62" ca="1" si="1302">AK59-AK61</f>
        <v>0</v>
      </c>
      <c r="AL62" s="154">
        <f t="shared" ref="AL62" ca="1" si="1303">AL59-AL61</f>
        <v>0</v>
      </c>
      <c r="AM62" s="154">
        <f t="shared" ref="AM62" ca="1" si="1304">AM59-AM61</f>
        <v>0</v>
      </c>
      <c r="AN62" s="154">
        <f t="shared" ref="AN62" ca="1" si="1305">AN59-AN61</f>
        <v>0</v>
      </c>
      <c r="AO62" s="154">
        <f t="shared" ref="AO62" ca="1" si="1306">AO59-AO61</f>
        <v>0</v>
      </c>
      <c r="AP62" s="154">
        <f t="shared" ref="AP62" ca="1" si="1307">AP59-AP61</f>
        <v>0</v>
      </c>
      <c r="AQ62" s="154">
        <f t="shared" ref="AQ62" ca="1" si="1308">AQ59-AQ61</f>
        <v>0</v>
      </c>
      <c r="AR62" s="154">
        <f t="shared" ref="AR62" ca="1" si="1309">AR59-AR61</f>
        <v>0</v>
      </c>
      <c r="AS62" s="154">
        <f t="shared" ref="AS62" ca="1" si="1310">AS59-AS61</f>
        <v>0</v>
      </c>
      <c r="AT62" s="154">
        <f t="shared" ref="AT62" ca="1" si="1311">AT59-AT61</f>
        <v>0</v>
      </c>
      <c r="AU62" s="154">
        <f t="shared" ref="AU62" ca="1" si="1312">AU59-AU61</f>
        <v>0</v>
      </c>
      <c r="AV62" s="154">
        <f t="shared" ref="AV62" ca="1" si="1313">AV59-AV61</f>
        <v>0</v>
      </c>
      <c r="AW62" s="154">
        <f t="shared" ref="AW62" ca="1" si="1314">AW59-AW61</f>
        <v>0</v>
      </c>
      <c r="AX62" s="154">
        <f t="shared" ref="AX62" ca="1" si="1315">AX59-AX61</f>
        <v>0</v>
      </c>
      <c r="AY62" s="154">
        <f t="shared" ref="AY62" ca="1" si="1316">AY59-AY61</f>
        <v>0</v>
      </c>
      <c r="AZ62" s="154">
        <f t="shared" ref="AZ62" ca="1" si="1317">AZ59-AZ61</f>
        <v>0</v>
      </c>
      <c r="BA62" s="154">
        <f t="shared" ref="BA62" ca="1" si="1318">BA59-BA61</f>
        <v>0</v>
      </c>
      <c r="BB62" s="154">
        <f t="shared" ref="BB62" ca="1" si="1319">BB59-BB61</f>
        <v>0</v>
      </c>
      <c r="BC62" s="154">
        <f t="shared" ref="BC62" ca="1" si="1320">BC59-BC61</f>
        <v>0</v>
      </c>
      <c r="BD62" s="154">
        <f t="shared" ref="BD62" ca="1" si="1321">BD59-BD61</f>
        <v>0</v>
      </c>
      <c r="BE62" s="154">
        <f t="shared" ref="BE62" ca="1" si="1322">BE59-BE61</f>
        <v>0</v>
      </c>
      <c r="BF62" s="154">
        <f t="shared" ref="BF62" ca="1" si="1323">BF59-BF61</f>
        <v>0</v>
      </c>
      <c r="BG62" s="154">
        <f t="shared" ref="BG62" ca="1" si="1324">BG59-BG61</f>
        <v>0</v>
      </c>
      <c r="BH62" s="154">
        <f t="shared" ref="BH62" ca="1" si="1325">BH59-BH61</f>
        <v>0</v>
      </c>
      <c r="BI62" s="154">
        <f t="shared" ref="BI62" ca="1" si="1326">BI59-BI61</f>
        <v>0</v>
      </c>
      <c r="BJ62" s="154">
        <f t="shared" ref="BJ62" ca="1" si="1327">BJ59-BJ61</f>
        <v>0</v>
      </c>
      <c r="BK62" s="154">
        <f t="shared" ref="BK62" ca="1" si="1328">BK59-BK61</f>
        <v>0</v>
      </c>
      <c r="BL62" s="154">
        <f t="shared" ref="BL62" ca="1" si="1329">BL59-BL61</f>
        <v>0</v>
      </c>
      <c r="BM62" s="154">
        <f t="shared" ref="BM62" ca="1" si="1330">BM59-BM61</f>
        <v>0</v>
      </c>
      <c r="BN62" s="154">
        <f t="shared" ref="BN62" ca="1" si="1331">BN59-BN61</f>
        <v>0</v>
      </c>
      <c r="BO62" s="154">
        <f t="shared" ref="BO62" ca="1" si="1332">BO59-BO61</f>
        <v>0</v>
      </c>
      <c r="BP62" s="154">
        <f t="shared" ref="BP62" ca="1" si="1333">BP59-BP61</f>
        <v>0</v>
      </c>
      <c r="BQ62" s="154">
        <f t="shared" ref="BQ62" ca="1" si="1334">BQ59-BQ61</f>
        <v>0</v>
      </c>
      <c r="BR62" s="154">
        <f t="shared" ref="BR62" ca="1" si="1335">BR59-BR61</f>
        <v>0</v>
      </c>
      <c r="BS62" s="154">
        <f t="shared" ref="BS62" ca="1" si="1336">BS59-BS61</f>
        <v>0</v>
      </c>
      <c r="BT62" s="154">
        <f t="shared" ref="BT62" ca="1" si="1337">BT59-BT61</f>
        <v>0</v>
      </c>
      <c r="BU62" s="154">
        <f t="shared" ref="BU62" ca="1" si="1338">BU59-BU61</f>
        <v>0</v>
      </c>
      <c r="BV62" s="154">
        <f t="shared" ref="BV62" ca="1" si="1339">BV59-BV61</f>
        <v>0</v>
      </c>
      <c r="BW62" s="154">
        <f t="shared" ref="BW62" ca="1" si="1340">BW59-BW61</f>
        <v>0</v>
      </c>
      <c r="BX62" s="154">
        <f t="shared" ref="BX62" ca="1" si="1341">BX59-BX61</f>
        <v>0</v>
      </c>
      <c r="BY62" s="154">
        <f t="shared" ref="BY62" ca="1" si="1342">BY59-BY61</f>
        <v>0</v>
      </c>
      <c r="BZ62" s="154">
        <f t="shared" ref="BZ62" ca="1" si="1343">BZ59-BZ61</f>
        <v>0</v>
      </c>
      <c r="CA62" s="154">
        <f t="shared" ref="CA62" ca="1" si="1344">CA59-CA61</f>
        <v>0</v>
      </c>
      <c r="CB62" s="154">
        <f t="shared" ref="CB62" ca="1" si="1345">CB59-CB61</f>
        <v>0</v>
      </c>
      <c r="CC62" s="154">
        <f t="shared" ref="CC62" ca="1" si="1346">CC59-CC61</f>
        <v>0</v>
      </c>
      <c r="CD62" s="154">
        <f t="shared" ref="CD62" ca="1" si="1347">CD59-CD61</f>
        <v>0</v>
      </c>
      <c r="CE62" s="154">
        <f t="shared" ref="CE62" ca="1" si="1348">CE59-CE61</f>
        <v>0</v>
      </c>
      <c r="CF62" s="154">
        <f t="shared" ref="CF62" ca="1" si="1349">CF59-CF61</f>
        <v>0</v>
      </c>
      <c r="CG62" s="154">
        <f t="shared" ref="CG62" ca="1" si="1350">CG59-CG61</f>
        <v>0</v>
      </c>
      <c r="CH62" s="154">
        <f t="shared" ref="CH62" ca="1" si="1351">CH59-CH61</f>
        <v>0</v>
      </c>
      <c r="CI62" s="154">
        <f t="shared" ref="CI62" ca="1" si="1352">CI59-CI61</f>
        <v>0</v>
      </c>
      <c r="CJ62" s="154">
        <f t="shared" ref="CJ62" ca="1" si="1353">CJ59-CJ61</f>
        <v>0</v>
      </c>
      <c r="CK62" s="154">
        <f t="shared" ref="CK62" ca="1" si="1354">CK59-CK61</f>
        <v>0</v>
      </c>
      <c r="CL62" s="154">
        <f t="shared" ref="CL62" ca="1" si="1355">CL59-CL61</f>
        <v>0</v>
      </c>
      <c r="CM62" s="154">
        <f t="shared" ref="CM62" ca="1" si="1356">CM59-CM61</f>
        <v>0</v>
      </c>
      <c r="CN62" s="154">
        <f t="shared" ref="CN62" ca="1" si="1357">CN59-CN61</f>
        <v>0</v>
      </c>
      <c r="CO62" s="154">
        <f t="shared" ref="CO62" ca="1" si="1358">CO59-CO61</f>
        <v>0</v>
      </c>
      <c r="CP62" s="154">
        <f t="shared" ref="CP62" ca="1" si="1359">CP59-CP61</f>
        <v>0</v>
      </c>
      <c r="CQ62" s="154">
        <f t="shared" ref="CQ62" ca="1" si="1360">CQ59-CQ61</f>
        <v>0</v>
      </c>
      <c r="CR62" s="154">
        <f t="shared" ref="CR62" ca="1" si="1361">CR59-CR61</f>
        <v>0</v>
      </c>
      <c r="CS62" s="154">
        <f t="shared" ref="CS62" ca="1" si="1362">CS59-CS61</f>
        <v>0</v>
      </c>
      <c r="CT62" s="154">
        <f t="shared" ref="CT62:CU62" ca="1" si="1363">CT59-CT61</f>
        <v>0</v>
      </c>
      <c r="CU62" s="154">
        <f t="shared" ca="1" si="1363"/>
        <v>0</v>
      </c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</row>
    <row r="63" spans="1:123" x14ac:dyDescent="0.35">
      <c r="A63" s="27"/>
      <c r="B63" s="153"/>
      <c r="C63" s="152" t="str">
        <f ca="1">IF(C62=0,"PAID OFF","")</f>
        <v>PAID OFF</v>
      </c>
      <c r="D63" s="152" t="str">
        <f t="shared" ref="D63:BO63" ca="1" si="1364">IF(D62=0,"PAID OFF","")</f>
        <v>PAID OFF</v>
      </c>
      <c r="E63" s="152" t="str">
        <f t="shared" ca="1" si="1364"/>
        <v>PAID OFF</v>
      </c>
      <c r="F63" s="152" t="str">
        <f t="shared" ca="1" si="1364"/>
        <v>PAID OFF</v>
      </c>
      <c r="G63" s="152" t="str">
        <f t="shared" ca="1" si="1364"/>
        <v>PAID OFF</v>
      </c>
      <c r="H63" s="152" t="str">
        <f t="shared" ca="1" si="1364"/>
        <v>PAID OFF</v>
      </c>
      <c r="I63" s="152" t="str">
        <f t="shared" ca="1" si="1364"/>
        <v>PAID OFF</v>
      </c>
      <c r="J63" s="152" t="str">
        <f t="shared" ca="1" si="1364"/>
        <v>PAID OFF</v>
      </c>
      <c r="K63" s="152" t="str">
        <f t="shared" ca="1" si="1364"/>
        <v>PAID OFF</v>
      </c>
      <c r="L63" s="152" t="str">
        <f t="shared" ca="1" si="1364"/>
        <v>PAID OFF</v>
      </c>
      <c r="M63" s="152" t="str">
        <f t="shared" ca="1" si="1364"/>
        <v>PAID OFF</v>
      </c>
      <c r="N63" s="152" t="str">
        <f t="shared" ca="1" si="1364"/>
        <v>PAID OFF</v>
      </c>
      <c r="O63" s="152" t="str">
        <f t="shared" ca="1" si="1364"/>
        <v>PAID OFF</v>
      </c>
      <c r="P63" s="152" t="str">
        <f t="shared" ca="1" si="1364"/>
        <v>PAID OFF</v>
      </c>
      <c r="Q63" s="152" t="str">
        <f t="shared" ca="1" si="1364"/>
        <v>PAID OFF</v>
      </c>
      <c r="R63" s="152" t="str">
        <f t="shared" ca="1" si="1364"/>
        <v>PAID OFF</v>
      </c>
      <c r="S63" s="152" t="str">
        <f t="shared" ca="1" si="1364"/>
        <v>PAID OFF</v>
      </c>
      <c r="T63" s="152" t="str">
        <f t="shared" ca="1" si="1364"/>
        <v>PAID OFF</v>
      </c>
      <c r="U63" s="152" t="str">
        <f t="shared" ca="1" si="1364"/>
        <v>PAID OFF</v>
      </c>
      <c r="V63" s="152" t="str">
        <f t="shared" ca="1" si="1364"/>
        <v>PAID OFF</v>
      </c>
      <c r="W63" s="152" t="str">
        <f t="shared" ca="1" si="1364"/>
        <v>PAID OFF</v>
      </c>
      <c r="X63" s="152" t="str">
        <f t="shared" ca="1" si="1364"/>
        <v>PAID OFF</v>
      </c>
      <c r="Y63" s="152" t="str">
        <f t="shared" ca="1" si="1364"/>
        <v>PAID OFF</v>
      </c>
      <c r="Z63" s="152" t="str">
        <f t="shared" ca="1" si="1364"/>
        <v>PAID OFF</v>
      </c>
      <c r="AA63" s="152" t="str">
        <f t="shared" ca="1" si="1364"/>
        <v>PAID OFF</v>
      </c>
      <c r="AB63" s="152" t="str">
        <f t="shared" ca="1" si="1364"/>
        <v>PAID OFF</v>
      </c>
      <c r="AC63" s="152" t="str">
        <f t="shared" ca="1" si="1364"/>
        <v>PAID OFF</v>
      </c>
      <c r="AD63" s="152" t="str">
        <f t="shared" ca="1" si="1364"/>
        <v>PAID OFF</v>
      </c>
      <c r="AE63" s="152" t="str">
        <f t="shared" ca="1" si="1364"/>
        <v>PAID OFF</v>
      </c>
      <c r="AF63" s="152" t="str">
        <f t="shared" ca="1" si="1364"/>
        <v>PAID OFF</v>
      </c>
      <c r="AG63" s="152" t="str">
        <f t="shared" ca="1" si="1364"/>
        <v>PAID OFF</v>
      </c>
      <c r="AH63" s="152" t="str">
        <f t="shared" ca="1" si="1364"/>
        <v>PAID OFF</v>
      </c>
      <c r="AI63" s="152" t="str">
        <f t="shared" ca="1" si="1364"/>
        <v>PAID OFF</v>
      </c>
      <c r="AJ63" s="152" t="str">
        <f t="shared" ca="1" si="1364"/>
        <v>PAID OFF</v>
      </c>
      <c r="AK63" s="152" t="str">
        <f t="shared" ca="1" si="1364"/>
        <v>PAID OFF</v>
      </c>
      <c r="AL63" s="152" t="str">
        <f t="shared" ca="1" si="1364"/>
        <v>PAID OFF</v>
      </c>
      <c r="AM63" s="152" t="str">
        <f t="shared" ca="1" si="1364"/>
        <v>PAID OFF</v>
      </c>
      <c r="AN63" s="152" t="str">
        <f t="shared" ca="1" si="1364"/>
        <v>PAID OFF</v>
      </c>
      <c r="AO63" s="152" t="str">
        <f t="shared" ca="1" si="1364"/>
        <v>PAID OFF</v>
      </c>
      <c r="AP63" s="152" t="str">
        <f t="shared" ca="1" si="1364"/>
        <v>PAID OFF</v>
      </c>
      <c r="AQ63" s="152" t="str">
        <f t="shared" ca="1" si="1364"/>
        <v>PAID OFF</v>
      </c>
      <c r="AR63" s="152" t="str">
        <f t="shared" ca="1" si="1364"/>
        <v>PAID OFF</v>
      </c>
      <c r="AS63" s="152" t="str">
        <f t="shared" ca="1" si="1364"/>
        <v>PAID OFF</v>
      </c>
      <c r="AT63" s="152" t="str">
        <f t="shared" ca="1" si="1364"/>
        <v>PAID OFF</v>
      </c>
      <c r="AU63" s="152" t="str">
        <f t="shared" ca="1" si="1364"/>
        <v>PAID OFF</v>
      </c>
      <c r="AV63" s="152" t="str">
        <f t="shared" ca="1" si="1364"/>
        <v>PAID OFF</v>
      </c>
      <c r="AW63" s="152" t="str">
        <f t="shared" ca="1" si="1364"/>
        <v>PAID OFF</v>
      </c>
      <c r="AX63" s="152" t="str">
        <f t="shared" ca="1" si="1364"/>
        <v>PAID OFF</v>
      </c>
      <c r="AY63" s="152" t="str">
        <f t="shared" ca="1" si="1364"/>
        <v>PAID OFF</v>
      </c>
      <c r="AZ63" s="152" t="str">
        <f t="shared" ca="1" si="1364"/>
        <v>PAID OFF</v>
      </c>
      <c r="BA63" s="152" t="str">
        <f t="shared" ca="1" si="1364"/>
        <v>PAID OFF</v>
      </c>
      <c r="BB63" s="152" t="str">
        <f t="shared" ca="1" si="1364"/>
        <v>PAID OFF</v>
      </c>
      <c r="BC63" s="152" t="str">
        <f t="shared" ca="1" si="1364"/>
        <v>PAID OFF</v>
      </c>
      <c r="BD63" s="152" t="str">
        <f t="shared" ca="1" si="1364"/>
        <v>PAID OFF</v>
      </c>
      <c r="BE63" s="152" t="str">
        <f t="shared" ca="1" si="1364"/>
        <v>PAID OFF</v>
      </c>
      <c r="BF63" s="152" t="str">
        <f t="shared" ca="1" si="1364"/>
        <v>PAID OFF</v>
      </c>
      <c r="BG63" s="152" t="str">
        <f t="shared" ca="1" si="1364"/>
        <v>PAID OFF</v>
      </c>
      <c r="BH63" s="152" t="str">
        <f t="shared" ca="1" si="1364"/>
        <v>PAID OFF</v>
      </c>
      <c r="BI63" s="152" t="str">
        <f t="shared" ca="1" si="1364"/>
        <v>PAID OFF</v>
      </c>
      <c r="BJ63" s="152" t="str">
        <f t="shared" ca="1" si="1364"/>
        <v>PAID OFF</v>
      </c>
      <c r="BK63" s="152" t="str">
        <f t="shared" ca="1" si="1364"/>
        <v>PAID OFF</v>
      </c>
      <c r="BL63" s="152" t="str">
        <f t="shared" ca="1" si="1364"/>
        <v>PAID OFF</v>
      </c>
      <c r="BM63" s="152" t="str">
        <f t="shared" ca="1" si="1364"/>
        <v>PAID OFF</v>
      </c>
      <c r="BN63" s="152" t="str">
        <f t="shared" ca="1" si="1364"/>
        <v>PAID OFF</v>
      </c>
      <c r="BO63" s="152" t="str">
        <f t="shared" ca="1" si="1364"/>
        <v>PAID OFF</v>
      </c>
      <c r="BP63" s="152" t="str">
        <f t="shared" ref="BP63:CU63" ca="1" si="1365">IF(BP62=0,"PAID OFF","")</f>
        <v>PAID OFF</v>
      </c>
      <c r="BQ63" s="152" t="str">
        <f t="shared" ca="1" si="1365"/>
        <v>PAID OFF</v>
      </c>
      <c r="BR63" s="152" t="str">
        <f t="shared" ca="1" si="1365"/>
        <v>PAID OFF</v>
      </c>
      <c r="BS63" s="152" t="str">
        <f t="shared" ca="1" si="1365"/>
        <v>PAID OFF</v>
      </c>
      <c r="BT63" s="152" t="str">
        <f t="shared" ca="1" si="1365"/>
        <v>PAID OFF</v>
      </c>
      <c r="BU63" s="152" t="str">
        <f t="shared" ca="1" si="1365"/>
        <v>PAID OFF</v>
      </c>
      <c r="BV63" s="152" t="str">
        <f t="shared" ca="1" si="1365"/>
        <v>PAID OFF</v>
      </c>
      <c r="BW63" s="152" t="str">
        <f t="shared" ca="1" si="1365"/>
        <v>PAID OFF</v>
      </c>
      <c r="BX63" s="152" t="str">
        <f t="shared" ca="1" si="1365"/>
        <v>PAID OFF</v>
      </c>
      <c r="BY63" s="152" t="str">
        <f t="shared" ca="1" si="1365"/>
        <v>PAID OFF</v>
      </c>
      <c r="BZ63" s="152" t="str">
        <f t="shared" ca="1" si="1365"/>
        <v>PAID OFF</v>
      </c>
      <c r="CA63" s="152" t="str">
        <f t="shared" ca="1" si="1365"/>
        <v>PAID OFF</v>
      </c>
      <c r="CB63" s="152" t="str">
        <f t="shared" ca="1" si="1365"/>
        <v>PAID OFF</v>
      </c>
      <c r="CC63" s="152" t="str">
        <f t="shared" ca="1" si="1365"/>
        <v>PAID OFF</v>
      </c>
      <c r="CD63" s="152" t="str">
        <f t="shared" ca="1" si="1365"/>
        <v>PAID OFF</v>
      </c>
      <c r="CE63" s="152" t="str">
        <f t="shared" ca="1" si="1365"/>
        <v>PAID OFF</v>
      </c>
      <c r="CF63" s="152" t="str">
        <f t="shared" ca="1" si="1365"/>
        <v>PAID OFF</v>
      </c>
      <c r="CG63" s="152" t="str">
        <f t="shared" ca="1" si="1365"/>
        <v>PAID OFF</v>
      </c>
      <c r="CH63" s="152" t="str">
        <f t="shared" ca="1" si="1365"/>
        <v>PAID OFF</v>
      </c>
      <c r="CI63" s="152" t="str">
        <f t="shared" ca="1" si="1365"/>
        <v>PAID OFF</v>
      </c>
      <c r="CJ63" s="152" t="str">
        <f t="shared" ca="1" si="1365"/>
        <v>PAID OFF</v>
      </c>
      <c r="CK63" s="152" t="str">
        <f t="shared" ca="1" si="1365"/>
        <v>PAID OFF</v>
      </c>
      <c r="CL63" s="152" t="str">
        <f t="shared" ca="1" si="1365"/>
        <v>PAID OFF</v>
      </c>
      <c r="CM63" s="152" t="str">
        <f t="shared" ca="1" si="1365"/>
        <v>PAID OFF</v>
      </c>
      <c r="CN63" s="152" t="str">
        <f t="shared" ca="1" si="1365"/>
        <v>PAID OFF</v>
      </c>
      <c r="CO63" s="152" t="str">
        <f t="shared" ca="1" si="1365"/>
        <v>PAID OFF</v>
      </c>
      <c r="CP63" s="152" t="str">
        <f t="shared" ca="1" si="1365"/>
        <v>PAID OFF</v>
      </c>
      <c r="CQ63" s="152" t="str">
        <f t="shared" ca="1" si="1365"/>
        <v>PAID OFF</v>
      </c>
      <c r="CR63" s="152" t="str">
        <f t="shared" ca="1" si="1365"/>
        <v>PAID OFF</v>
      </c>
      <c r="CS63" s="152" t="str">
        <f t="shared" ca="1" si="1365"/>
        <v>PAID OFF</v>
      </c>
      <c r="CT63" s="152" t="str">
        <f t="shared" ca="1" si="1365"/>
        <v>PAID OFF</v>
      </c>
      <c r="CU63" s="152" t="str">
        <f t="shared" ca="1" si="1365"/>
        <v>PAID OFF</v>
      </c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</row>
    <row r="64" spans="1:123" x14ac:dyDescent="0.35">
      <c r="A64" s="27"/>
      <c r="B64" s="153" t="s">
        <v>34</v>
      </c>
      <c r="C64" s="153">
        <f ca="1">IF(C63="PAID OFF",1,1)</f>
        <v>1</v>
      </c>
      <c r="D64" s="153" t="str">
        <f ca="1">IF(D63="PAID OFF","",C64+1)</f>
        <v/>
      </c>
      <c r="E64" s="153" t="str">
        <f ca="1">IF(E63="PAID OFF","",D64+1)</f>
        <v/>
      </c>
      <c r="F64" s="153" t="str">
        <f t="shared" ref="F64" ca="1" si="1366">IF(F63="PAID OFF","",E64+1)</f>
        <v/>
      </c>
      <c r="G64" s="153" t="str">
        <f t="shared" ref="G64" ca="1" si="1367">IF(G63="PAID OFF","",F64+1)</f>
        <v/>
      </c>
      <c r="H64" s="153" t="str">
        <f t="shared" ref="H64" ca="1" si="1368">IF(H63="PAID OFF","",G64+1)</f>
        <v/>
      </c>
      <c r="I64" s="153" t="str">
        <f t="shared" ref="I64" ca="1" si="1369">IF(I63="PAID OFF","",H64+1)</f>
        <v/>
      </c>
      <c r="J64" s="153" t="str">
        <f t="shared" ref="J64" ca="1" si="1370">IF(J63="PAID OFF","",I64+1)</f>
        <v/>
      </c>
      <c r="K64" s="153" t="str">
        <f t="shared" ref="K64" ca="1" si="1371">IF(K63="PAID OFF","",J64+1)</f>
        <v/>
      </c>
      <c r="L64" s="153" t="str">
        <f t="shared" ref="L64" ca="1" si="1372">IF(L63="PAID OFF","",K64+1)</f>
        <v/>
      </c>
      <c r="M64" s="153" t="str">
        <f t="shared" ref="M64" ca="1" si="1373">IF(M63="PAID OFF","",L64+1)</f>
        <v/>
      </c>
      <c r="N64" s="153" t="str">
        <f t="shared" ref="N64" ca="1" si="1374">IF(N63="PAID OFF","",M64+1)</f>
        <v/>
      </c>
      <c r="O64" s="153" t="str">
        <f t="shared" ref="O64" ca="1" si="1375">IF(O63="PAID OFF","",N64+1)</f>
        <v/>
      </c>
      <c r="P64" s="153" t="str">
        <f t="shared" ref="P64" ca="1" si="1376">IF(P63="PAID OFF","",O64+1)</f>
        <v/>
      </c>
      <c r="Q64" s="153" t="str">
        <f t="shared" ref="Q64" ca="1" si="1377">IF(Q63="PAID OFF","",P64+1)</f>
        <v/>
      </c>
      <c r="R64" s="153" t="str">
        <f t="shared" ref="R64" ca="1" si="1378">IF(R63="PAID OFF","",Q64+1)</f>
        <v/>
      </c>
      <c r="S64" s="153" t="str">
        <f t="shared" ref="S64" ca="1" si="1379">IF(S63="PAID OFF","",R64+1)</f>
        <v/>
      </c>
      <c r="T64" s="153" t="str">
        <f t="shared" ref="T64" ca="1" si="1380">IF(T63="PAID OFF","",S64+1)</f>
        <v/>
      </c>
      <c r="U64" s="153" t="str">
        <f t="shared" ref="U64" ca="1" si="1381">IF(U63="PAID OFF","",T64+1)</f>
        <v/>
      </c>
      <c r="V64" s="153" t="str">
        <f t="shared" ref="V64" ca="1" si="1382">IF(V63="PAID OFF","",U64+1)</f>
        <v/>
      </c>
      <c r="W64" s="153" t="str">
        <f t="shared" ref="W64" ca="1" si="1383">IF(W63="PAID OFF","",V64+1)</f>
        <v/>
      </c>
      <c r="X64" s="153" t="str">
        <f t="shared" ref="X64" ca="1" si="1384">IF(X63="PAID OFF","",W64+1)</f>
        <v/>
      </c>
      <c r="Y64" s="153" t="str">
        <f t="shared" ref="Y64" ca="1" si="1385">IF(Y63="PAID OFF","",X64+1)</f>
        <v/>
      </c>
      <c r="Z64" s="153" t="str">
        <f t="shared" ref="Z64" ca="1" si="1386">IF(Z63="PAID OFF","",Y64+1)</f>
        <v/>
      </c>
      <c r="AA64" s="153" t="str">
        <f t="shared" ref="AA64" ca="1" si="1387">IF(AA63="PAID OFF","",Z64+1)</f>
        <v/>
      </c>
      <c r="AB64" s="153" t="str">
        <f t="shared" ref="AB64" ca="1" si="1388">IF(AB63="PAID OFF","",AA64+1)</f>
        <v/>
      </c>
      <c r="AC64" s="153" t="str">
        <f t="shared" ref="AC64" ca="1" si="1389">IF(AC63="PAID OFF","",AB64+1)</f>
        <v/>
      </c>
      <c r="AD64" s="153" t="str">
        <f t="shared" ref="AD64" ca="1" si="1390">IF(AD63="PAID OFF","",AC64+1)</f>
        <v/>
      </c>
      <c r="AE64" s="153" t="str">
        <f t="shared" ref="AE64" ca="1" si="1391">IF(AE63="PAID OFF","",AD64+1)</f>
        <v/>
      </c>
      <c r="AF64" s="153" t="str">
        <f t="shared" ref="AF64" ca="1" si="1392">IF(AF63="PAID OFF","",AE64+1)</f>
        <v/>
      </c>
      <c r="AG64" s="153" t="str">
        <f t="shared" ref="AG64" ca="1" si="1393">IF(AG63="PAID OFF","",AF64+1)</f>
        <v/>
      </c>
      <c r="AH64" s="153" t="str">
        <f t="shared" ref="AH64" ca="1" si="1394">IF(AH63="PAID OFF","",AG64+1)</f>
        <v/>
      </c>
      <c r="AI64" s="153" t="str">
        <f t="shared" ref="AI64" ca="1" si="1395">IF(AI63="PAID OFF","",AH64+1)</f>
        <v/>
      </c>
      <c r="AJ64" s="153" t="str">
        <f t="shared" ref="AJ64" ca="1" si="1396">IF(AJ63="PAID OFF","",AI64+1)</f>
        <v/>
      </c>
      <c r="AK64" s="153" t="str">
        <f t="shared" ref="AK64" ca="1" si="1397">IF(AK63="PAID OFF","",AJ64+1)</f>
        <v/>
      </c>
      <c r="AL64" s="153" t="str">
        <f t="shared" ref="AL64" ca="1" si="1398">IF(AL63="PAID OFF","",AK64+1)</f>
        <v/>
      </c>
      <c r="AM64" s="153" t="str">
        <f t="shared" ref="AM64" ca="1" si="1399">IF(AM63="PAID OFF","",AL64+1)</f>
        <v/>
      </c>
      <c r="AN64" s="153" t="str">
        <f t="shared" ref="AN64" ca="1" si="1400">IF(AN63="PAID OFF","",AM64+1)</f>
        <v/>
      </c>
      <c r="AO64" s="153" t="str">
        <f t="shared" ref="AO64" ca="1" si="1401">IF(AO63="PAID OFF","",AN64+1)</f>
        <v/>
      </c>
      <c r="AP64" s="153" t="str">
        <f t="shared" ref="AP64" ca="1" si="1402">IF(AP63="PAID OFF","",AO64+1)</f>
        <v/>
      </c>
      <c r="AQ64" s="153" t="str">
        <f t="shared" ref="AQ64" ca="1" si="1403">IF(AQ63="PAID OFF","",AP64+1)</f>
        <v/>
      </c>
      <c r="AR64" s="153" t="str">
        <f t="shared" ref="AR64" ca="1" si="1404">IF(AR63="PAID OFF","",AQ64+1)</f>
        <v/>
      </c>
      <c r="AS64" s="153" t="str">
        <f t="shared" ref="AS64" ca="1" si="1405">IF(AS63="PAID OFF","",AR64+1)</f>
        <v/>
      </c>
      <c r="AT64" s="153" t="str">
        <f t="shared" ref="AT64" ca="1" si="1406">IF(AT63="PAID OFF","",AS64+1)</f>
        <v/>
      </c>
      <c r="AU64" s="153" t="str">
        <f t="shared" ref="AU64" ca="1" si="1407">IF(AU63="PAID OFF","",AT64+1)</f>
        <v/>
      </c>
      <c r="AV64" s="153" t="str">
        <f t="shared" ref="AV64" ca="1" si="1408">IF(AV63="PAID OFF","",AU64+1)</f>
        <v/>
      </c>
      <c r="AW64" s="153" t="str">
        <f t="shared" ref="AW64" ca="1" si="1409">IF(AW63="PAID OFF","",AV64+1)</f>
        <v/>
      </c>
      <c r="AX64" s="153" t="str">
        <f t="shared" ref="AX64" ca="1" si="1410">IF(AX63="PAID OFF","",AW64+1)</f>
        <v/>
      </c>
      <c r="AY64" s="153" t="str">
        <f t="shared" ref="AY64" ca="1" si="1411">IF(AY63="PAID OFF","",AX64+1)</f>
        <v/>
      </c>
      <c r="AZ64" s="153" t="str">
        <f t="shared" ref="AZ64" ca="1" si="1412">IF(AZ63="PAID OFF","",AY64+1)</f>
        <v/>
      </c>
      <c r="BA64" s="153" t="str">
        <f t="shared" ref="BA64" ca="1" si="1413">IF(BA63="PAID OFF","",AZ64+1)</f>
        <v/>
      </c>
      <c r="BB64" s="153" t="str">
        <f t="shared" ref="BB64" ca="1" si="1414">IF(BB63="PAID OFF","",BA64+1)</f>
        <v/>
      </c>
      <c r="BC64" s="153" t="str">
        <f t="shared" ref="BC64" ca="1" si="1415">IF(BC63="PAID OFF","",BB64+1)</f>
        <v/>
      </c>
      <c r="BD64" s="153" t="str">
        <f t="shared" ref="BD64" ca="1" si="1416">IF(BD63="PAID OFF","",BC64+1)</f>
        <v/>
      </c>
      <c r="BE64" s="153" t="str">
        <f t="shared" ref="BE64" ca="1" si="1417">IF(BE63="PAID OFF","",BD64+1)</f>
        <v/>
      </c>
      <c r="BF64" s="153" t="str">
        <f t="shared" ref="BF64" ca="1" si="1418">IF(BF63="PAID OFF","",BE64+1)</f>
        <v/>
      </c>
      <c r="BG64" s="153" t="str">
        <f t="shared" ref="BG64" ca="1" si="1419">IF(BG63="PAID OFF","",BF64+1)</f>
        <v/>
      </c>
      <c r="BH64" s="153" t="str">
        <f t="shared" ref="BH64" ca="1" si="1420">IF(BH63="PAID OFF","",BG64+1)</f>
        <v/>
      </c>
      <c r="BI64" s="153" t="str">
        <f t="shared" ref="BI64" ca="1" si="1421">IF(BI63="PAID OFF","",BH64+1)</f>
        <v/>
      </c>
      <c r="BJ64" s="153" t="str">
        <f t="shared" ref="BJ64" ca="1" si="1422">IF(BJ63="PAID OFF","",BI64+1)</f>
        <v/>
      </c>
      <c r="BK64" s="153" t="str">
        <f t="shared" ref="BK64" ca="1" si="1423">IF(BK63="PAID OFF","",BJ64+1)</f>
        <v/>
      </c>
      <c r="BL64" s="153" t="str">
        <f t="shared" ref="BL64" ca="1" si="1424">IF(BL63="PAID OFF","",BK64+1)</f>
        <v/>
      </c>
      <c r="BM64" s="153" t="str">
        <f t="shared" ref="BM64" ca="1" si="1425">IF(BM63="PAID OFF","",BL64+1)</f>
        <v/>
      </c>
      <c r="BN64" s="153" t="str">
        <f t="shared" ref="BN64" ca="1" si="1426">IF(BN63="PAID OFF","",BM64+1)</f>
        <v/>
      </c>
      <c r="BO64" s="153" t="str">
        <f t="shared" ref="BO64" ca="1" si="1427">IF(BO63="PAID OFF","",BN64+1)</f>
        <v/>
      </c>
      <c r="BP64" s="153" t="str">
        <f t="shared" ref="BP64" ca="1" si="1428">IF(BP63="PAID OFF","",BO64+1)</f>
        <v/>
      </c>
      <c r="BQ64" s="153" t="str">
        <f t="shared" ref="BQ64" ca="1" si="1429">IF(BQ63="PAID OFF","",BP64+1)</f>
        <v/>
      </c>
      <c r="BR64" s="153" t="str">
        <f t="shared" ref="BR64" ca="1" si="1430">IF(BR63="PAID OFF","",BQ64+1)</f>
        <v/>
      </c>
      <c r="BS64" s="153" t="str">
        <f t="shared" ref="BS64" ca="1" si="1431">IF(BS63="PAID OFF","",BR64+1)</f>
        <v/>
      </c>
      <c r="BT64" s="153" t="str">
        <f t="shared" ref="BT64" ca="1" si="1432">IF(BT63="PAID OFF","",BS64+1)</f>
        <v/>
      </c>
      <c r="BU64" s="153" t="str">
        <f t="shared" ref="BU64" ca="1" si="1433">IF(BU63="PAID OFF","",BT64+1)</f>
        <v/>
      </c>
      <c r="BV64" s="153" t="str">
        <f t="shared" ref="BV64" ca="1" si="1434">IF(BV63="PAID OFF","",BU64+1)</f>
        <v/>
      </c>
      <c r="BW64" s="153" t="str">
        <f t="shared" ref="BW64" ca="1" si="1435">IF(BW63="PAID OFF","",BV64+1)</f>
        <v/>
      </c>
      <c r="BX64" s="153" t="str">
        <f t="shared" ref="BX64" ca="1" si="1436">IF(BX63="PAID OFF","",BW64+1)</f>
        <v/>
      </c>
      <c r="BY64" s="153" t="str">
        <f t="shared" ref="BY64" ca="1" si="1437">IF(BY63="PAID OFF","",BX64+1)</f>
        <v/>
      </c>
      <c r="BZ64" s="153" t="str">
        <f t="shared" ref="BZ64" ca="1" si="1438">IF(BZ63="PAID OFF","",BY64+1)</f>
        <v/>
      </c>
      <c r="CA64" s="153" t="str">
        <f t="shared" ref="CA64" ca="1" si="1439">IF(CA63="PAID OFF","",BZ64+1)</f>
        <v/>
      </c>
      <c r="CB64" s="153" t="str">
        <f t="shared" ref="CB64" ca="1" si="1440">IF(CB63="PAID OFF","",CA64+1)</f>
        <v/>
      </c>
      <c r="CC64" s="153" t="str">
        <f t="shared" ref="CC64" ca="1" si="1441">IF(CC63="PAID OFF","",CB64+1)</f>
        <v/>
      </c>
      <c r="CD64" s="153" t="str">
        <f t="shared" ref="CD64" ca="1" si="1442">IF(CD63="PAID OFF","",CC64+1)</f>
        <v/>
      </c>
      <c r="CE64" s="153" t="str">
        <f t="shared" ref="CE64" ca="1" si="1443">IF(CE63="PAID OFF","",CD64+1)</f>
        <v/>
      </c>
      <c r="CF64" s="153" t="str">
        <f t="shared" ref="CF64" ca="1" si="1444">IF(CF63="PAID OFF","",CE64+1)</f>
        <v/>
      </c>
      <c r="CG64" s="153" t="str">
        <f t="shared" ref="CG64" ca="1" si="1445">IF(CG63="PAID OFF","",CF64+1)</f>
        <v/>
      </c>
      <c r="CH64" s="153" t="str">
        <f t="shared" ref="CH64" ca="1" si="1446">IF(CH63="PAID OFF","",CG64+1)</f>
        <v/>
      </c>
      <c r="CI64" s="153" t="str">
        <f t="shared" ref="CI64" ca="1" si="1447">IF(CI63="PAID OFF","",CH64+1)</f>
        <v/>
      </c>
      <c r="CJ64" s="153" t="str">
        <f t="shared" ref="CJ64" ca="1" si="1448">IF(CJ63="PAID OFF","",CI64+1)</f>
        <v/>
      </c>
      <c r="CK64" s="153" t="str">
        <f t="shared" ref="CK64" ca="1" si="1449">IF(CK63="PAID OFF","",CJ64+1)</f>
        <v/>
      </c>
      <c r="CL64" s="153" t="str">
        <f t="shared" ref="CL64" ca="1" si="1450">IF(CL63="PAID OFF","",CK64+1)</f>
        <v/>
      </c>
      <c r="CM64" s="153" t="str">
        <f t="shared" ref="CM64" ca="1" si="1451">IF(CM63="PAID OFF","",CL64+1)</f>
        <v/>
      </c>
      <c r="CN64" s="153" t="str">
        <f t="shared" ref="CN64" ca="1" si="1452">IF(CN63="PAID OFF","",CM64+1)</f>
        <v/>
      </c>
      <c r="CO64" s="153" t="str">
        <f t="shared" ref="CO64" ca="1" si="1453">IF(CO63="PAID OFF","",CN64+1)</f>
        <v/>
      </c>
      <c r="CP64" s="153" t="str">
        <f t="shared" ref="CP64" ca="1" si="1454">IF(CP63="PAID OFF","",CO64+1)</f>
        <v/>
      </c>
      <c r="CQ64" s="153" t="str">
        <f t="shared" ref="CQ64" ca="1" si="1455">IF(CQ63="PAID OFF","",CP64+1)</f>
        <v/>
      </c>
      <c r="CR64" s="153" t="str">
        <f t="shared" ref="CR64" ca="1" si="1456">IF(CR63="PAID OFF","",CQ64+1)</f>
        <v/>
      </c>
      <c r="CS64" s="153" t="str">
        <f t="shared" ref="CS64" ca="1" si="1457">IF(CS63="PAID OFF","",CR64+1)</f>
        <v/>
      </c>
      <c r="CT64" s="153" t="str">
        <f t="shared" ref="CT64" ca="1" si="1458">IF(CT63="PAID OFF","",CS64+1)</f>
        <v/>
      </c>
      <c r="CU64" s="153" t="str">
        <f t="shared" ref="CU64" ca="1" si="1459">IF(CU63="PAID OFF","",CT64+1)</f>
        <v/>
      </c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</row>
    <row r="65" spans="1:123" x14ac:dyDescent="0.35">
      <c r="A65" s="15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</row>
    <row r="66" spans="1:123" x14ac:dyDescent="0.35">
      <c r="A66" s="32" t="s">
        <v>28</v>
      </c>
      <c r="B66" s="155" t="str">
        <f ca="1">IF('In depth results'!A9="","",'In depth results'!A9)</f>
        <v>Student loan</v>
      </c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6"/>
      <c r="BN66" s="156"/>
      <c r="BO66" s="156"/>
      <c r="BP66" s="156"/>
      <c r="BQ66" s="156"/>
      <c r="BR66" s="156"/>
      <c r="BS66" s="156"/>
      <c r="BT66" s="156"/>
      <c r="BU66" s="156"/>
      <c r="BV66" s="156"/>
      <c r="BW66" s="156"/>
      <c r="BX66" s="156"/>
      <c r="BY66" s="156"/>
      <c r="BZ66" s="156"/>
      <c r="CA66" s="156"/>
      <c r="CB66" s="156"/>
      <c r="CC66" s="156"/>
      <c r="CD66" s="156"/>
      <c r="CE66" s="156"/>
      <c r="CF66" s="156"/>
      <c r="CG66" s="156"/>
      <c r="CH66" s="156"/>
      <c r="CI66" s="156"/>
      <c r="CJ66" s="156"/>
      <c r="CK66" s="156"/>
      <c r="CL66" s="156"/>
      <c r="CM66" s="156"/>
      <c r="CN66" s="156"/>
      <c r="CO66" s="156"/>
      <c r="CP66" s="156"/>
      <c r="CQ66" s="156"/>
      <c r="CR66" s="156"/>
      <c r="CS66" s="156"/>
      <c r="CT66" s="156"/>
      <c r="CU66" s="156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</row>
    <row r="67" spans="1:123" x14ac:dyDescent="0.35">
      <c r="A67" s="33"/>
      <c r="B67" s="156" t="s">
        <v>21</v>
      </c>
      <c r="C67" s="156"/>
      <c r="D67" s="157">
        <f ca="1">C72</f>
        <v>9900</v>
      </c>
      <c r="E67" s="157">
        <f ca="1">D72</f>
        <v>9800</v>
      </c>
      <c r="F67" s="157">
        <f t="shared" ref="F67:BQ67" ca="1" si="1460">E72</f>
        <v>9700</v>
      </c>
      <c r="G67" s="157">
        <f t="shared" ca="1" si="1460"/>
        <v>9600</v>
      </c>
      <c r="H67" s="157">
        <f t="shared" ca="1" si="1460"/>
        <v>9500</v>
      </c>
      <c r="I67" s="157">
        <f t="shared" ca="1" si="1460"/>
        <v>9400</v>
      </c>
      <c r="J67" s="157">
        <f t="shared" ca="1" si="1460"/>
        <v>9300</v>
      </c>
      <c r="K67" s="157">
        <f t="shared" ca="1" si="1460"/>
        <v>9200</v>
      </c>
      <c r="L67" s="157">
        <f t="shared" ca="1" si="1460"/>
        <v>9100</v>
      </c>
      <c r="M67" s="157">
        <f t="shared" ca="1" si="1460"/>
        <v>9000</v>
      </c>
      <c r="N67" s="157">
        <f t="shared" ca="1" si="1460"/>
        <v>8900</v>
      </c>
      <c r="O67" s="157">
        <f t="shared" ca="1" si="1460"/>
        <v>8800</v>
      </c>
      <c r="P67" s="157">
        <f t="shared" ca="1" si="1460"/>
        <v>8700</v>
      </c>
      <c r="Q67" s="157">
        <f t="shared" ca="1" si="1460"/>
        <v>8600</v>
      </c>
      <c r="R67" s="157">
        <f t="shared" ca="1" si="1460"/>
        <v>8500</v>
      </c>
      <c r="S67" s="157">
        <f t="shared" ca="1" si="1460"/>
        <v>8400</v>
      </c>
      <c r="T67" s="157">
        <f t="shared" ca="1" si="1460"/>
        <v>8300</v>
      </c>
      <c r="U67" s="157">
        <f t="shared" ca="1" si="1460"/>
        <v>8200</v>
      </c>
      <c r="V67" s="157">
        <f t="shared" ca="1" si="1460"/>
        <v>8100</v>
      </c>
      <c r="W67" s="157">
        <f t="shared" ca="1" si="1460"/>
        <v>8000</v>
      </c>
      <c r="X67" s="157">
        <f t="shared" ca="1" si="1460"/>
        <v>7900</v>
      </c>
      <c r="Y67" s="157">
        <f t="shared" ca="1" si="1460"/>
        <v>7800</v>
      </c>
      <c r="Z67" s="157">
        <f t="shared" ca="1" si="1460"/>
        <v>7700</v>
      </c>
      <c r="AA67" s="157">
        <f t="shared" ca="1" si="1460"/>
        <v>7600</v>
      </c>
      <c r="AB67" s="157">
        <f t="shared" ca="1" si="1460"/>
        <v>7500</v>
      </c>
      <c r="AC67" s="157">
        <f t="shared" ca="1" si="1460"/>
        <v>7400</v>
      </c>
      <c r="AD67" s="157">
        <f t="shared" ca="1" si="1460"/>
        <v>6994.7020602575494</v>
      </c>
      <c r="AE67" s="157">
        <f t="shared" ca="1" si="1460"/>
        <v>6524.7020602575494</v>
      </c>
      <c r="AF67" s="157">
        <f t="shared" ca="1" si="1460"/>
        <v>6054.7020602575494</v>
      </c>
      <c r="AG67" s="157">
        <f t="shared" ca="1" si="1460"/>
        <v>5584.7020602575494</v>
      </c>
      <c r="AH67" s="157">
        <f t="shared" ca="1" si="1460"/>
        <v>5114.7020602575494</v>
      </c>
      <c r="AI67" s="157">
        <f t="shared" ca="1" si="1460"/>
        <v>4644.7020602575494</v>
      </c>
      <c r="AJ67" s="157">
        <f t="shared" ca="1" si="1460"/>
        <v>4174.7020602575494</v>
      </c>
      <c r="AK67" s="157">
        <f t="shared" ca="1" si="1460"/>
        <v>3704.7020602575494</v>
      </c>
      <c r="AL67" s="157">
        <f t="shared" ca="1" si="1460"/>
        <v>3234.7020602575494</v>
      </c>
      <c r="AM67" s="157">
        <f t="shared" ca="1" si="1460"/>
        <v>2764.7020602575494</v>
      </c>
      <c r="AN67" s="157">
        <f t="shared" ca="1" si="1460"/>
        <v>2294.7020602575494</v>
      </c>
      <c r="AO67" s="157">
        <f t="shared" ca="1" si="1460"/>
        <v>1824.7020602575494</v>
      </c>
      <c r="AP67" s="157">
        <f t="shared" ca="1" si="1460"/>
        <v>1354.7020602575494</v>
      </c>
      <c r="AQ67" s="157">
        <f t="shared" ca="1" si="1460"/>
        <v>884.70206025754942</v>
      </c>
      <c r="AR67" s="157">
        <f t="shared" ca="1" si="1460"/>
        <v>414.70206025754942</v>
      </c>
      <c r="AS67" s="157">
        <f t="shared" ca="1" si="1460"/>
        <v>0</v>
      </c>
      <c r="AT67" s="157">
        <f t="shared" ca="1" si="1460"/>
        <v>0</v>
      </c>
      <c r="AU67" s="157">
        <f t="shared" ca="1" si="1460"/>
        <v>0</v>
      </c>
      <c r="AV67" s="157">
        <f t="shared" ca="1" si="1460"/>
        <v>0</v>
      </c>
      <c r="AW67" s="157">
        <f t="shared" ca="1" si="1460"/>
        <v>0</v>
      </c>
      <c r="AX67" s="157">
        <f t="shared" ca="1" si="1460"/>
        <v>0</v>
      </c>
      <c r="AY67" s="157">
        <f t="shared" ca="1" si="1460"/>
        <v>0</v>
      </c>
      <c r="AZ67" s="157">
        <f t="shared" ca="1" si="1460"/>
        <v>0</v>
      </c>
      <c r="BA67" s="157">
        <f t="shared" ca="1" si="1460"/>
        <v>0</v>
      </c>
      <c r="BB67" s="157">
        <f t="shared" ca="1" si="1460"/>
        <v>0</v>
      </c>
      <c r="BC67" s="157">
        <f t="shared" ca="1" si="1460"/>
        <v>0</v>
      </c>
      <c r="BD67" s="157">
        <f t="shared" ca="1" si="1460"/>
        <v>0</v>
      </c>
      <c r="BE67" s="157">
        <f t="shared" ca="1" si="1460"/>
        <v>0</v>
      </c>
      <c r="BF67" s="157">
        <f t="shared" ca="1" si="1460"/>
        <v>0</v>
      </c>
      <c r="BG67" s="157">
        <f t="shared" ca="1" si="1460"/>
        <v>0</v>
      </c>
      <c r="BH67" s="157">
        <f t="shared" ca="1" si="1460"/>
        <v>0</v>
      </c>
      <c r="BI67" s="157">
        <f t="shared" ca="1" si="1460"/>
        <v>0</v>
      </c>
      <c r="BJ67" s="157">
        <f t="shared" ca="1" si="1460"/>
        <v>0</v>
      </c>
      <c r="BK67" s="157">
        <f t="shared" ca="1" si="1460"/>
        <v>0</v>
      </c>
      <c r="BL67" s="157">
        <f t="shared" ca="1" si="1460"/>
        <v>0</v>
      </c>
      <c r="BM67" s="157">
        <f t="shared" ca="1" si="1460"/>
        <v>0</v>
      </c>
      <c r="BN67" s="157">
        <f t="shared" ca="1" si="1460"/>
        <v>0</v>
      </c>
      <c r="BO67" s="157">
        <f t="shared" ca="1" si="1460"/>
        <v>0</v>
      </c>
      <c r="BP67" s="157">
        <f t="shared" ca="1" si="1460"/>
        <v>0</v>
      </c>
      <c r="BQ67" s="157">
        <f t="shared" ca="1" si="1460"/>
        <v>0</v>
      </c>
      <c r="BR67" s="157">
        <f t="shared" ref="BR67:CU67" ca="1" si="1461">BQ72</f>
        <v>0</v>
      </c>
      <c r="BS67" s="157">
        <f t="shared" ca="1" si="1461"/>
        <v>0</v>
      </c>
      <c r="BT67" s="157">
        <f t="shared" ca="1" si="1461"/>
        <v>0</v>
      </c>
      <c r="BU67" s="157">
        <f t="shared" ca="1" si="1461"/>
        <v>0</v>
      </c>
      <c r="BV67" s="157">
        <f t="shared" ca="1" si="1461"/>
        <v>0</v>
      </c>
      <c r="BW67" s="157">
        <f t="shared" ca="1" si="1461"/>
        <v>0</v>
      </c>
      <c r="BX67" s="157">
        <f t="shared" ca="1" si="1461"/>
        <v>0</v>
      </c>
      <c r="BY67" s="157">
        <f t="shared" ca="1" si="1461"/>
        <v>0</v>
      </c>
      <c r="BZ67" s="157">
        <f t="shared" ca="1" si="1461"/>
        <v>0</v>
      </c>
      <c r="CA67" s="157">
        <f t="shared" ca="1" si="1461"/>
        <v>0</v>
      </c>
      <c r="CB67" s="157">
        <f t="shared" ca="1" si="1461"/>
        <v>0</v>
      </c>
      <c r="CC67" s="157">
        <f t="shared" ca="1" si="1461"/>
        <v>0</v>
      </c>
      <c r="CD67" s="157">
        <f t="shared" ca="1" si="1461"/>
        <v>0</v>
      </c>
      <c r="CE67" s="157">
        <f t="shared" ca="1" si="1461"/>
        <v>0</v>
      </c>
      <c r="CF67" s="157">
        <f t="shared" ca="1" si="1461"/>
        <v>0</v>
      </c>
      <c r="CG67" s="157">
        <f t="shared" ca="1" si="1461"/>
        <v>0</v>
      </c>
      <c r="CH67" s="157">
        <f t="shared" ca="1" si="1461"/>
        <v>0</v>
      </c>
      <c r="CI67" s="157">
        <f t="shared" ca="1" si="1461"/>
        <v>0</v>
      </c>
      <c r="CJ67" s="157">
        <f t="shared" ca="1" si="1461"/>
        <v>0</v>
      </c>
      <c r="CK67" s="157">
        <f t="shared" ca="1" si="1461"/>
        <v>0</v>
      </c>
      <c r="CL67" s="157">
        <f t="shared" ca="1" si="1461"/>
        <v>0</v>
      </c>
      <c r="CM67" s="157">
        <f t="shared" ca="1" si="1461"/>
        <v>0</v>
      </c>
      <c r="CN67" s="157">
        <f t="shared" ca="1" si="1461"/>
        <v>0</v>
      </c>
      <c r="CO67" s="157">
        <f t="shared" ca="1" si="1461"/>
        <v>0</v>
      </c>
      <c r="CP67" s="157">
        <f t="shared" ca="1" si="1461"/>
        <v>0</v>
      </c>
      <c r="CQ67" s="157">
        <f t="shared" ca="1" si="1461"/>
        <v>0</v>
      </c>
      <c r="CR67" s="157">
        <f t="shared" ca="1" si="1461"/>
        <v>0</v>
      </c>
      <c r="CS67" s="157">
        <f t="shared" ca="1" si="1461"/>
        <v>0</v>
      </c>
      <c r="CT67" s="157">
        <f t="shared" ca="1" si="1461"/>
        <v>0</v>
      </c>
      <c r="CU67" s="157">
        <f t="shared" ca="1" si="1461"/>
        <v>0</v>
      </c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</row>
    <row r="68" spans="1:123" x14ac:dyDescent="0.35">
      <c r="A68" s="33"/>
      <c r="B68" s="156" t="s">
        <v>22</v>
      </c>
      <c r="C68" s="157">
        <f ca="1">C69*('In depth results'!C9/12)</f>
        <v>0</v>
      </c>
      <c r="D68" s="157">
        <f ca="1">D67*('In depth results'!$C$9/12)</f>
        <v>0</v>
      </c>
      <c r="E68" s="157">
        <f ca="1">E67*('In depth results'!$C$9/12)</f>
        <v>0</v>
      </c>
      <c r="F68" s="157">
        <f ca="1">F67*('In depth results'!$C$9/12)</f>
        <v>0</v>
      </c>
      <c r="G68" s="157">
        <f ca="1">G67*('In depth results'!$C$9/12)</f>
        <v>0</v>
      </c>
      <c r="H68" s="157">
        <f ca="1">H67*('In depth results'!$C$9/12)</f>
        <v>0</v>
      </c>
      <c r="I68" s="157">
        <f ca="1">I67*('In depth results'!$C$9/12)</f>
        <v>0</v>
      </c>
      <c r="J68" s="157">
        <f ca="1">J67*('In depth results'!$C$9/12)</f>
        <v>0</v>
      </c>
      <c r="K68" s="157">
        <f ca="1">K67*('In depth results'!$C$9/12)</f>
        <v>0</v>
      </c>
      <c r="L68" s="157">
        <f ca="1">L67*('In depth results'!$C$9/12)</f>
        <v>0</v>
      </c>
      <c r="M68" s="157">
        <f ca="1">M67*('In depth results'!$C$9/12)</f>
        <v>0</v>
      </c>
      <c r="N68" s="157">
        <f ca="1">N67*('In depth results'!$C$9/12)</f>
        <v>0</v>
      </c>
      <c r="O68" s="157">
        <f ca="1">O67*('In depth results'!$C$9/12)</f>
        <v>0</v>
      </c>
      <c r="P68" s="157">
        <f ca="1">P67*('In depth results'!$C$9/12)</f>
        <v>0</v>
      </c>
      <c r="Q68" s="157">
        <f ca="1">Q67*('In depth results'!$C$9/12)</f>
        <v>0</v>
      </c>
      <c r="R68" s="157">
        <f ca="1">R67*('In depth results'!$C$9/12)</f>
        <v>0</v>
      </c>
      <c r="S68" s="157">
        <f ca="1">S67*('In depth results'!$C$9/12)</f>
        <v>0</v>
      </c>
      <c r="T68" s="157">
        <f ca="1">T67*('In depth results'!$C$9/12)</f>
        <v>0</v>
      </c>
      <c r="U68" s="157">
        <f ca="1">U67*('In depth results'!$C$9/12)</f>
        <v>0</v>
      </c>
      <c r="V68" s="157">
        <f ca="1">V67*('In depth results'!$C$9/12)</f>
        <v>0</v>
      </c>
      <c r="W68" s="157">
        <f ca="1">W67*('In depth results'!$C$9/12)</f>
        <v>0</v>
      </c>
      <c r="X68" s="157">
        <f ca="1">X67*('In depth results'!$C$9/12)</f>
        <v>0</v>
      </c>
      <c r="Y68" s="157">
        <f ca="1">Y67*('In depth results'!$C$9/12)</f>
        <v>0</v>
      </c>
      <c r="Z68" s="157">
        <f ca="1">Z67*('In depth results'!$C$9/12)</f>
        <v>0</v>
      </c>
      <c r="AA68" s="157">
        <f ca="1">AA67*('In depth results'!$C$9/12)</f>
        <v>0</v>
      </c>
      <c r="AB68" s="157">
        <f ca="1">AB67*('In depth results'!$C$9/12)</f>
        <v>0</v>
      </c>
      <c r="AC68" s="157">
        <f ca="1">AC67*('In depth results'!$C$9/12)</f>
        <v>0</v>
      </c>
      <c r="AD68" s="157">
        <f ca="1">AD67*('In depth results'!$C$9/12)</f>
        <v>0</v>
      </c>
      <c r="AE68" s="157">
        <f ca="1">AE67*('In depth results'!$C$9/12)</f>
        <v>0</v>
      </c>
      <c r="AF68" s="157">
        <f ca="1">AF67*('In depth results'!$C$9/12)</f>
        <v>0</v>
      </c>
      <c r="AG68" s="157">
        <f ca="1">AG67*('In depth results'!$C$9/12)</f>
        <v>0</v>
      </c>
      <c r="AH68" s="157">
        <f ca="1">AH67*('In depth results'!$C$9/12)</f>
        <v>0</v>
      </c>
      <c r="AI68" s="157">
        <f ca="1">AI67*('In depth results'!$C$9/12)</f>
        <v>0</v>
      </c>
      <c r="AJ68" s="157">
        <f ca="1">AJ67*('In depth results'!$C$9/12)</f>
        <v>0</v>
      </c>
      <c r="AK68" s="157">
        <f ca="1">AK67*('In depth results'!$C$9/12)</f>
        <v>0</v>
      </c>
      <c r="AL68" s="157">
        <f ca="1">AL67*('In depth results'!$C$9/12)</f>
        <v>0</v>
      </c>
      <c r="AM68" s="157">
        <f ca="1">AM67*('In depth results'!$C$9/12)</f>
        <v>0</v>
      </c>
      <c r="AN68" s="157">
        <f ca="1">AN67*('In depth results'!$C$9/12)</f>
        <v>0</v>
      </c>
      <c r="AO68" s="157">
        <f ca="1">AO67*('In depth results'!$C$9/12)</f>
        <v>0</v>
      </c>
      <c r="AP68" s="157">
        <f ca="1">AP67*('In depth results'!$C$9/12)</f>
        <v>0</v>
      </c>
      <c r="AQ68" s="157">
        <f ca="1">AQ67*('In depth results'!$C$9/12)</f>
        <v>0</v>
      </c>
      <c r="AR68" s="157">
        <f ca="1">AR67*('In depth results'!$C$9/12)</f>
        <v>0</v>
      </c>
      <c r="AS68" s="157">
        <f ca="1">AS67*('In depth results'!$C$9/12)</f>
        <v>0</v>
      </c>
      <c r="AT68" s="157">
        <f ca="1">AT67*('In depth results'!$C$9/12)</f>
        <v>0</v>
      </c>
      <c r="AU68" s="157">
        <f ca="1">AU67*('In depth results'!$C$9/12)</f>
        <v>0</v>
      </c>
      <c r="AV68" s="157">
        <f ca="1">AV67*('In depth results'!$C$9/12)</f>
        <v>0</v>
      </c>
      <c r="AW68" s="157">
        <f ca="1">AW67*('In depth results'!$C$9/12)</f>
        <v>0</v>
      </c>
      <c r="AX68" s="157">
        <f ca="1">AX67*('In depth results'!$C$9/12)</f>
        <v>0</v>
      </c>
      <c r="AY68" s="157">
        <f ca="1">AY67*('In depth results'!$C$9/12)</f>
        <v>0</v>
      </c>
      <c r="AZ68" s="157">
        <f ca="1">AZ67*('In depth results'!$C$9/12)</f>
        <v>0</v>
      </c>
      <c r="BA68" s="157">
        <f ca="1">BA67*('In depth results'!$C$9/12)</f>
        <v>0</v>
      </c>
      <c r="BB68" s="157">
        <f ca="1">BB67*('In depth results'!$C$9/12)</f>
        <v>0</v>
      </c>
      <c r="BC68" s="157">
        <f ca="1">BC67*('In depth results'!$C$9/12)</f>
        <v>0</v>
      </c>
      <c r="BD68" s="157">
        <f ca="1">BD67*('In depth results'!$C$9/12)</f>
        <v>0</v>
      </c>
      <c r="BE68" s="157">
        <f ca="1">BE67*('In depth results'!$C$9/12)</f>
        <v>0</v>
      </c>
      <c r="BF68" s="157">
        <f ca="1">BF67*('In depth results'!$C$9/12)</f>
        <v>0</v>
      </c>
      <c r="BG68" s="157">
        <f ca="1">BG67*('In depth results'!$C$9/12)</f>
        <v>0</v>
      </c>
      <c r="BH68" s="157">
        <f ca="1">BH67*('In depth results'!$C$9/12)</f>
        <v>0</v>
      </c>
      <c r="BI68" s="157">
        <f ca="1">BI67*('In depth results'!$C$9/12)</f>
        <v>0</v>
      </c>
      <c r="BJ68" s="157">
        <f ca="1">BJ67*('In depth results'!$C$9/12)</f>
        <v>0</v>
      </c>
      <c r="BK68" s="157">
        <f ca="1">BK67*('In depth results'!$C$9/12)</f>
        <v>0</v>
      </c>
      <c r="BL68" s="157">
        <f ca="1">BL67*('In depth results'!$C$9/12)</f>
        <v>0</v>
      </c>
      <c r="BM68" s="157">
        <f ca="1">BM67*('In depth results'!$C$9/12)</f>
        <v>0</v>
      </c>
      <c r="BN68" s="157">
        <f ca="1">BN67*('In depth results'!$C$9/12)</f>
        <v>0</v>
      </c>
      <c r="BO68" s="157">
        <f ca="1">BO67*('In depth results'!$C$9/12)</f>
        <v>0</v>
      </c>
      <c r="BP68" s="157">
        <f ca="1">BP67*('In depth results'!$C$9/12)</f>
        <v>0</v>
      </c>
      <c r="BQ68" s="157">
        <f ca="1">BQ67*('In depth results'!$C$9/12)</f>
        <v>0</v>
      </c>
      <c r="BR68" s="157">
        <f ca="1">BR67*('In depth results'!$C$9/12)</f>
        <v>0</v>
      </c>
      <c r="BS68" s="157">
        <f ca="1">BS67*('In depth results'!$C$9/12)</f>
        <v>0</v>
      </c>
      <c r="BT68" s="157">
        <f ca="1">BT67*('In depth results'!$C$9/12)</f>
        <v>0</v>
      </c>
      <c r="BU68" s="157">
        <f ca="1">BU67*('In depth results'!$C$9/12)</f>
        <v>0</v>
      </c>
      <c r="BV68" s="157">
        <f ca="1">BV67*('In depth results'!$C$9/12)</f>
        <v>0</v>
      </c>
      <c r="BW68" s="157">
        <f ca="1">BW67*('In depth results'!$C$9/12)</f>
        <v>0</v>
      </c>
      <c r="BX68" s="157">
        <f ca="1">BX67*('In depth results'!$C$9/12)</f>
        <v>0</v>
      </c>
      <c r="BY68" s="157">
        <f ca="1">BY67*('In depth results'!$C$9/12)</f>
        <v>0</v>
      </c>
      <c r="BZ68" s="157">
        <f ca="1">BZ67*('In depth results'!$C$9/12)</f>
        <v>0</v>
      </c>
      <c r="CA68" s="157">
        <f ca="1">CA67*('In depth results'!$C$9/12)</f>
        <v>0</v>
      </c>
      <c r="CB68" s="157">
        <f ca="1">CB67*('In depth results'!$C$9/12)</f>
        <v>0</v>
      </c>
      <c r="CC68" s="157">
        <f ca="1">CC67*('In depth results'!$C$9/12)</f>
        <v>0</v>
      </c>
      <c r="CD68" s="157">
        <f ca="1">CD67*('In depth results'!$C$9/12)</f>
        <v>0</v>
      </c>
      <c r="CE68" s="157">
        <f ca="1">CE67*('In depth results'!$C$9/12)</f>
        <v>0</v>
      </c>
      <c r="CF68" s="157">
        <f ca="1">CF67*('In depth results'!$C$9/12)</f>
        <v>0</v>
      </c>
      <c r="CG68" s="157">
        <f ca="1">CG67*('In depth results'!$C$9/12)</f>
        <v>0</v>
      </c>
      <c r="CH68" s="157">
        <f ca="1">CH67*('In depth results'!$C$9/12)</f>
        <v>0</v>
      </c>
      <c r="CI68" s="157">
        <f ca="1">CI67*('In depth results'!$C$9/12)</f>
        <v>0</v>
      </c>
      <c r="CJ68" s="157">
        <f ca="1">CJ67*('In depth results'!$C$9/12)</f>
        <v>0</v>
      </c>
      <c r="CK68" s="157">
        <f ca="1">CK67*('In depth results'!$C$9/12)</f>
        <v>0</v>
      </c>
      <c r="CL68" s="157">
        <f ca="1">CL67*('In depth results'!$C$9/12)</f>
        <v>0</v>
      </c>
      <c r="CM68" s="157">
        <f ca="1">CM67*('In depth results'!$C$9/12)</f>
        <v>0</v>
      </c>
      <c r="CN68" s="157">
        <f ca="1">CN67*('In depth results'!$C$9/12)</f>
        <v>0</v>
      </c>
      <c r="CO68" s="157">
        <f ca="1">CO67*('In depth results'!$C$9/12)</f>
        <v>0</v>
      </c>
      <c r="CP68" s="157">
        <f ca="1">CP67*('In depth results'!$C$9/12)</f>
        <v>0</v>
      </c>
      <c r="CQ68" s="157">
        <f ca="1">CQ67*('In depth results'!$C$9/12)</f>
        <v>0</v>
      </c>
      <c r="CR68" s="157">
        <f ca="1">CR67*('In depth results'!$C$9/12)</f>
        <v>0</v>
      </c>
      <c r="CS68" s="157">
        <f ca="1">CS67*('In depth results'!$C$9/12)</f>
        <v>0</v>
      </c>
      <c r="CT68" s="157">
        <f ca="1">CT67*('In depth results'!$C$9/12)</f>
        <v>0</v>
      </c>
      <c r="CU68" s="157">
        <f ca="1">CU67*('In depth results'!$C$9/12)</f>
        <v>0</v>
      </c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</row>
    <row r="69" spans="1:123" x14ac:dyDescent="0.35">
      <c r="A69" s="33"/>
      <c r="B69" s="156" t="s">
        <v>23</v>
      </c>
      <c r="C69" s="157">
        <f ca="1">'In depth results'!B9</f>
        <v>10000</v>
      </c>
      <c r="D69" s="157">
        <f ca="1">D67+D68</f>
        <v>9900</v>
      </c>
      <c r="E69" s="157">
        <f t="shared" ref="E69" ca="1" si="1462">E67+E68</f>
        <v>9800</v>
      </c>
      <c r="F69" s="157">
        <f t="shared" ref="F69" ca="1" si="1463">F67+F68</f>
        <v>9700</v>
      </c>
      <c r="G69" s="157">
        <f t="shared" ref="G69" ca="1" si="1464">G67+G68</f>
        <v>9600</v>
      </c>
      <c r="H69" s="157">
        <f t="shared" ref="H69" ca="1" si="1465">H67+H68</f>
        <v>9500</v>
      </c>
      <c r="I69" s="157">
        <f t="shared" ref="I69" ca="1" si="1466">I67+I68</f>
        <v>9400</v>
      </c>
      <c r="J69" s="157">
        <f t="shared" ref="J69" ca="1" si="1467">J67+J68</f>
        <v>9300</v>
      </c>
      <c r="K69" s="157">
        <f t="shared" ref="K69" ca="1" si="1468">K67+K68</f>
        <v>9200</v>
      </c>
      <c r="L69" s="157">
        <f t="shared" ref="L69" ca="1" si="1469">L67+L68</f>
        <v>9100</v>
      </c>
      <c r="M69" s="157">
        <f t="shared" ref="M69" ca="1" si="1470">M67+M68</f>
        <v>9000</v>
      </c>
      <c r="N69" s="157">
        <f t="shared" ref="N69" ca="1" si="1471">N67+N68</f>
        <v>8900</v>
      </c>
      <c r="O69" s="157">
        <f t="shared" ref="O69" ca="1" si="1472">O67+O68</f>
        <v>8800</v>
      </c>
      <c r="P69" s="157">
        <f t="shared" ref="P69" ca="1" si="1473">P67+P68</f>
        <v>8700</v>
      </c>
      <c r="Q69" s="157">
        <f t="shared" ref="Q69" ca="1" si="1474">Q67+Q68</f>
        <v>8600</v>
      </c>
      <c r="R69" s="157">
        <f t="shared" ref="R69" ca="1" si="1475">R67+R68</f>
        <v>8500</v>
      </c>
      <c r="S69" s="157">
        <f t="shared" ref="S69" ca="1" si="1476">S67+S68</f>
        <v>8400</v>
      </c>
      <c r="T69" s="157">
        <f t="shared" ref="T69" ca="1" si="1477">T67+T68</f>
        <v>8300</v>
      </c>
      <c r="U69" s="157">
        <f t="shared" ref="U69" ca="1" si="1478">U67+U68</f>
        <v>8200</v>
      </c>
      <c r="V69" s="157">
        <f t="shared" ref="V69" ca="1" si="1479">V67+V68</f>
        <v>8100</v>
      </c>
      <c r="W69" s="157">
        <f t="shared" ref="W69" ca="1" si="1480">W67+W68</f>
        <v>8000</v>
      </c>
      <c r="X69" s="157">
        <f t="shared" ref="X69" ca="1" si="1481">X67+X68</f>
        <v>7900</v>
      </c>
      <c r="Y69" s="157">
        <f t="shared" ref="Y69" ca="1" si="1482">Y67+Y68</f>
        <v>7800</v>
      </c>
      <c r="Z69" s="157">
        <f t="shared" ref="Z69" ca="1" si="1483">Z67+Z68</f>
        <v>7700</v>
      </c>
      <c r="AA69" s="157">
        <f t="shared" ref="AA69" ca="1" si="1484">AA67+AA68</f>
        <v>7600</v>
      </c>
      <c r="AB69" s="157">
        <f t="shared" ref="AB69" ca="1" si="1485">AB67+AB68</f>
        <v>7500</v>
      </c>
      <c r="AC69" s="157">
        <f t="shared" ref="AC69" ca="1" si="1486">AC67+AC68</f>
        <v>7400</v>
      </c>
      <c r="AD69" s="157">
        <f t="shared" ref="AD69" ca="1" si="1487">AD67+AD68</f>
        <v>6994.7020602575494</v>
      </c>
      <c r="AE69" s="157">
        <f t="shared" ref="AE69" ca="1" si="1488">AE67+AE68</f>
        <v>6524.7020602575494</v>
      </c>
      <c r="AF69" s="157">
        <f t="shared" ref="AF69" ca="1" si="1489">AF67+AF68</f>
        <v>6054.7020602575494</v>
      </c>
      <c r="AG69" s="157">
        <f t="shared" ref="AG69" ca="1" si="1490">AG67+AG68</f>
        <v>5584.7020602575494</v>
      </c>
      <c r="AH69" s="157">
        <f t="shared" ref="AH69" ca="1" si="1491">AH67+AH68</f>
        <v>5114.7020602575494</v>
      </c>
      <c r="AI69" s="157">
        <f t="shared" ref="AI69" ca="1" si="1492">AI67+AI68</f>
        <v>4644.7020602575494</v>
      </c>
      <c r="AJ69" s="157">
        <f t="shared" ref="AJ69" ca="1" si="1493">AJ67+AJ68</f>
        <v>4174.7020602575494</v>
      </c>
      <c r="AK69" s="157">
        <f t="shared" ref="AK69" ca="1" si="1494">AK67+AK68</f>
        <v>3704.7020602575494</v>
      </c>
      <c r="AL69" s="157">
        <f t="shared" ref="AL69" ca="1" si="1495">AL67+AL68</f>
        <v>3234.7020602575494</v>
      </c>
      <c r="AM69" s="157">
        <f t="shared" ref="AM69" ca="1" si="1496">AM67+AM68</f>
        <v>2764.7020602575494</v>
      </c>
      <c r="AN69" s="157">
        <f t="shared" ref="AN69" ca="1" si="1497">AN67+AN68</f>
        <v>2294.7020602575494</v>
      </c>
      <c r="AO69" s="157">
        <f t="shared" ref="AO69" ca="1" si="1498">AO67+AO68</f>
        <v>1824.7020602575494</v>
      </c>
      <c r="AP69" s="157">
        <f t="shared" ref="AP69" ca="1" si="1499">AP67+AP68</f>
        <v>1354.7020602575494</v>
      </c>
      <c r="AQ69" s="157">
        <f t="shared" ref="AQ69" ca="1" si="1500">AQ67+AQ68</f>
        <v>884.70206025754942</v>
      </c>
      <c r="AR69" s="157">
        <f t="shared" ref="AR69" ca="1" si="1501">AR67+AR68</f>
        <v>414.70206025754942</v>
      </c>
      <c r="AS69" s="157">
        <f t="shared" ref="AS69" ca="1" si="1502">AS67+AS68</f>
        <v>0</v>
      </c>
      <c r="AT69" s="157">
        <f t="shared" ref="AT69" ca="1" si="1503">AT67+AT68</f>
        <v>0</v>
      </c>
      <c r="AU69" s="157">
        <f t="shared" ref="AU69" ca="1" si="1504">AU67+AU68</f>
        <v>0</v>
      </c>
      <c r="AV69" s="157">
        <f t="shared" ref="AV69" ca="1" si="1505">AV67+AV68</f>
        <v>0</v>
      </c>
      <c r="AW69" s="157">
        <f t="shared" ref="AW69" ca="1" si="1506">AW67+AW68</f>
        <v>0</v>
      </c>
      <c r="AX69" s="157">
        <f t="shared" ref="AX69" ca="1" si="1507">AX67+AX68</f>
        <v>0</v>
      </c>
      <c r="AY69" s="157">
        <f t="shared" ref="AY69" ca="1" si="1508">AY67+AY68</f>
        <v>0</v>
      </c>
      <c r="AZ69" s="157">
        <f t="shared" ref="AZ69" ca="1" si="1509">AZ67+AZ68</f>
        <v>0</v>
      </c>
      <c r="BA69" s="157">
        <f t="shared" ref="BA69" ca="1" si="1510">BA67+BA68</f>
        <v>0</v>
      </c>
      <c r="BB69" s="157">
        <f t="shared" ref="BB69" ca="1" si="1511">BB67+BB68</f>
        <v>0</v>
      </c>
      <c r="BC69" s="157">
        <f t="shared" ref="BC69" ca="1" si="1512">BC67+BC68</f>
        <v>0</v>
      </c>
      <c r="BD69" s="157">
        <f t="shared" ref="BD69" ca="1" si="1513">BD67+BD68</f>
        <v>0</v>
      </c>
      <c r="BE69" s="157">
        <f t="shared" ref="BE69" ca="1" si="1514">BE67+BE68</f>
        <v>0</v>
      </c>
      <c r="BF69" s="157">
        <f t="shared" ref="BF69" ca="1" si="1515">BF67+BF68</f>
        <v>0</v>
      </c>
      <c r="BG69" s="157">
        <f t="shared" ref="BG69" ca="1" si="1516">BG67+BG68</f>
        <v>0</v>
      </c>
      <c r="BH69" s="157">
        <f t="shared" ref="BH69" ca="1" si="1517">BH67+BH68</f>
        <v>0</v>
      </c>
      <c r="BI69" s="157">
        <f t="shared" ref="BI69" ca="1" si="1518">BI67+BI68</f>
        <v>0</v>
      </c>
      <c r="BJ69" s="157">
        <f t="shared" ref="BJ69" ca="1" si="1519">BJ67+BJ68</f>
        <v>0</v>
      </c>
      <c r="BK69" s="157">
        <f t="shared" ref="BK69" ca="1" si="1520">BK67+BK68</f>
        <v>0</v>
      </c>
      <c r="BL69" s="157">
        <f t="shared" ref="BL69" ca="1" si="1521">BL67+BL68</f>
        <v>0</v>
      </c>
      <c r="BM69" s="157">
        <f t="shared" ref="BM69" ca="1" si="1522">BM67+BM68</f>
        <v>0</v>
      </c>
      <c r="BN69" s="157">
        <f t="shared" ref="BN69" ca="1" si="1523">BN67+BN68</f>
        <v>0</v>
      </c>
      <c r="BO69" s="157">
        <f t="shared" ref="BO69" ca="1" si="1524">BO67+BO68</f>
        <v>0</v>
      </c>
      <c r="BP69" s="157">
        <f t="shared" ref="BP69" ca="1" si="1525">BP67+BP68</f>
        <v>0</v>
      </c>
      <c r="BQ69" s="157">
        <f t="shared" ref="BQ69" ca="1" si="1526">BQ67+BQ68</f>
        <v>0</v>
      </c>
      <c r="BR69" s="157">
        <f t="shared" ref="BR69" ca="1" si="1527">BR67+BR68</f>
        <v>0</v>
      </c>
      <c r="BS69" s="157">
        <f t="shared" ref="BS69" ca="1" si="1528">BS67+BS68</f>
        <v>0</v>
      </c>
      <c r="BT69" s="157">
        <f t="shared" ref="BT69" ca="1" si="1529">BT67+BT68</f>
        <v>0</v>
      </c>
      <c r="BU69" s="157">
        <f t="shared" ref="BU69" ca="1" si="1530">BU67+BU68</f>
        <v>0</v>
      </c>
      <c r="BV69" s="157">
        <f t="shared" ref="BV69" ca="1" si="1531">BV67+BV68</f>
        <v>0</v>
      </c>
      <c r="BW69" s="157">
        <f t="shared" ref="BW69" ca="1" si="1532">BW67+BW68</f>
        <v>0</v>
      </c>
      <c r="BX69" s="157">
        <f t="shared" ref="BX69" ca="1" si="1533">BX67+BX68</f>
        <v>0</v>
      </c>
      <c r="BY69" s="157">
        <f t="shared" ref="BY69" ca="1" si="1534">BY67+BY68</f>
        <v>0</v>
      </c>
      <c r="BZ69" s="157">
        <f t="shared" ref="BZ69" ca="1" si="1535">BZ67+BZ68</f>
        <v>0</v>
      </c>
      <c r="CA69" s="157">
        <f t="shared" ref="CA69" ca="1" si="1536">CA67+CA68</f>
        <v>0</v>
      </c>
      <c r="CB69" s="157">
        <f t="shared" ref="CB69" ca="1" si="1537">CB67+CB68</f>
        <v>0</v>
      </c>
      <c r="CC69" s="157">
        <f t="shared" ref="CC69" ca="1" si="1538">CC67+CC68</f>
        <v>0</v>
      </c>
      <c r="CD69" s="157">
        <f t="shared" ref="CD69" ca="1" si="1539">CD67+CD68</f>
        <v>0</v>
      </c>
      <c r="CE69" s="157">
        <f t="shared" ref="CE69" ca="1" si="1540">CE67+CE68</f>
        <v>0</v>
      </c>
      <c r="CF69" s="157">
        <f t="shared" ref="CF69" ca="1" si="1541">CF67+CF68</f>
        <v>0</v>
      </c>
      <c r="CG69" s="157">
        <f t="shared" ref="CG69" ca="1" si="1542">CG67+CG68</f>
        <v>0</v>
      </c>
      <c r="CH69" s="157">
        <f t="shared" ref="CH69" ca="1" si="1543">CH67+CH68</f>
        <v>0</v>
      </c>
      <c r="CI69" s="157">
        <f t="shared" ref="CI69" ca="1" si="1544">CI67+CI68</f>
        <v>0</v>
      </c>
      <c r="CJ69" s="157">
        <f t="shared" ref="CJ69" ca="1" si="1545">CJ67+CJ68</f>
        <v>0</v>
      </c>
      <c r="CK69" s="157">
        <f t="shared" ref="CK69" ca="1" si="1546">CK67+CK68</f>
        <v>0</v>
      </c>
      <c r="CL69" s="157">
        <f t="shared" ref="CL69" ca="1" si="1547">CL67+CL68</f>
        <v>0</v>
      </c>
      <c r="CM69" s="157">
        <f t="shared" ref="CM69" ca="1" si="1548">CM67+CM68</f>
        <v>0</v>
      </c>
      <c r="CN69" s="157">
        <f t="shared" ref="CN69" ca="1" si="1549">CN67+CN68</f>
        <v>0</v>
      </c>
      <c r="CO69" s="157">
        <f t="shared" ref="CO69" ca="1" si="1550">CO67+CO68</f>
        <v>0</v>
      </c>
      <c r="CP69" s="157">
        <f t="shared" ref="CP69" ca="1" si="1551">CP67+CP68</f>
        <v>0</v>
      </c>
      <c r="CQ69" s="157">
        <f t="shared" ref="CQ69" ca="1" si="1552">CQ67+CQ68</f>
        <v>0</v>
      </c>
      <c r="CR69" s="157">
        <f t="shared" ref="CR69" ca="1" si="1553">CR67+CR68</f>
        <v>0</v>
      </c>
      <c r="CS69" s="157">
        <f t="shared" ref="CS69" ca="1" si="1554">CS67+CS68</f>
        <v>0</v>
      </c>
      <c r="CT69" s="157">
        <f t="shared" ref="CT69:CU69" ca="1" si="1555">CT67+CT68</f>
        <v>0</v>
      </c>
      <c r="CU69" s="157">
        <f t="shared" ca="1" si="1555"/>
        <v>0</v>
      </c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</row>
    <row r="70" spans="1:123" x14ac:dyDescent="0.35">
      <c r="A70" s="33"/>
      <c r="B70" s="156" t="s">
        <v>24</v>
      </c>
      <c r="C70" s="157">
        <f ca="1">'In depth results'!$D$9+(C60-C61)</f>
        <v>100</v>
      </c>
      <c r="D70" s="157">
        <f ca="1">'In depth results'!$D$9+(D60-D61)</f>
        <v>100</v>
      </c>
      <c r="E70" s="157">
        <f ca="1">'In depth results'!$D$9+(E60-E61)</f>
        <v>100</v>
      </c>
      <c r="F70" s="157">
        <f ca="1">'In depth results'!$D$9+(F60-F61)</f>
        <v>100</v>
      </c>
      <c r="G70" s="157">
        <f ca="1">'In depth results'!$D$9+(G60-G61)</f>
        <v>100</v>
      </c>
      <c r="H70" s="157">
        <f ca="1">'In depth results'!$D$9+(H60-H61)</f>
        <v>100</v>
      </c>
      <c r="I70" s="157">
        <f ca="1">'In depth results'!$D$9+(I60-I61)</f>
        <v>100</v>
      </c>
      <c r="J70" s="157">
        <f ca="1">'In depth results'!$D$9+(J60-J61)</f>
        <v>100</v>
      </c>
      <c r="K70" s="157">
        <f ca="1">'In depth results'!$D$9+(K60-K61)</f>
        <v>100</v>
      </c>
      <c r="L70" s="157">
        <f ca="1">'In depth results'!$D$9+(L60-L61)</f>
        <v>100</v>
      </c>
      <c r="M70" s="157">
        <f ca="1">'In depth results'!$D$9+(M60-M61)</f>
        <v>100</v>
      </c>
      <c r="N70" s="157">
        <f ca="1">'In depth results'!$D$9+(N60-N61)</f>
        <v>100</v>
      </c>
      <c r="O70" s="157">
        <f ca="1">'In depth results'!$D$9+(O60-O61)</f>
        <v>100</v>
      </c>
      <c r="P70" s="157">
        <f ca="1">'In depth results'!$D$9+(P60-P61)</f>
        <v>100</v>
      </c>
      <c r="Q70" s="157">
        <f ca="1">'In depth results'!$D$9+(Q60-Q61)</f>
        <v>100</v>
      </c>
      <c r="R70" s="157">
        <f ca="1">'In depth results'!$D$9+(R60-R61)</f>
        <v>100</v>
      </c>
      <c r="S70" s="157">
        <f ca="1">'In depth results'!$D$9+(S60-S61)</f>
        <v>100</v>
      </c>
      <c r="T70" s="157">
        <f ca="1">'In depth results'!$D$9+(T60-T61)</f>
        <v>100</v>
      </c>
      <c r="U70" s="157">
        <f ca="1">'In depth results'!$D$9+(U60-U61)</f>
        <v>100</v>
      </c>
      <c r="V70" s="157">
        <f ca="1">'In depth results'!$D$9+(V60-V61)</f>
        <v>100</v>
      </c>
      <c r="W70" s="157">
        <f ca="1">'In depth results'!$D$9+(W60-W61)</f>
        <v>100</v>
      </c>
      <c r="X70" s="157">
        <f ca="1">'In depth results'!$D$9+(X60-X61)</f>
        <v>100</v>
      </c>
      <c r="Y70" s="157">
        <f ca="1">'In depth results'!$D$9+(Y60-Y61)</f>
        <v>100</v>
      </c>
      <c r="Z70" s="157">
        <f ca="1">'In depth results'!$D$9+(Z60-Z61)</f>
        <v>100</v>
      </c>
      <c r="AA70" s="157">
        <f ca="1">'In depth results'!$D$9+(AA60-AA61)</f>
        <v>100</v>
      </c>
      <c r="AB70" s="157">
        <f ca="1">'In depth results'!$D$9+(AB60-AB61)</f>
        <v>100</v>
      </c>
      <c r="AC70" s="157">
        <f ca="1">'In depth results'!$D$9+(AC60-AC61)</f>
        <v>405.29793974245069</v>
      </c>
      <c r="AD70" s="157">
        <f ca="1">'In depth results'!$D$9+(AD60-AD61)</f>
        <v>470</v>
      </c>
      <c r="AE70" s="157">
        <f ca="1">'In depth results'!$D$9+(AE60-AE61)</f>
        <v>470</v>
      </c>
      <c r="AF70" s="157">
        <f ca="1">'In depth results'!$D$9+(AF60-AF61)</f>
        <v>470</v>
      </c>
      <c r="AG70" s="157">
        <f ca="1">'In depth results'!$D$9+(AG60-AG61)</f>
        <v>470</v>
      </c>
      <c r="AH70" s="157">
        <f ca="1">'In depth results'!$D$9+(AH60-AH61)</f>
        <v>470</v>
      </c>
      <c r="AI70" s="157">
        <f ca="1">'In depth results'!$D$9+(AI60-AI61)</f>
        <v>470</v>
      </c>
      <c r="AJ70" s="157">
        <f ca="1">'In depth results'!$D$9+(AJ60-AJ61)</f>
        <v>470</v>
      </c>
      <c r="AK70" s="157">
        <f ca="1">'In depth results'!$D$9+(AK60-AK61)</f>
        <v>470</v>
      </c>
      <c r="AL70" s="157">
        <f ca="1">'In depth results'!$D$9+(AL60-AL61)</f>
        <v>470</v>
      </c>
      <c r="AM70" s="157">
        <f ca="1">'In depth results'!$D$9+(AM60-AM61)</f>
        <v>470</v>
      </c>
      <c r="AN70" s="157">
        <f ca="1">'In depth results'!$D$9+(AN60-AN61)</f>
        <v>470</v>
      </c>
      <c r="AO70" s="157">
        <f ca="1">'In depth results'!$D$9+(AO60-AO61)</f>
        <v>470</v>
      </c>
      <c r="AP70" s="157">
        <f ca="1">'In depth results'!$D$9+(AP60-AP61)</f>
        <v>470</v>
      </c>
      <c r="AQ70" s="157">
        <f ca="1">'In depth results'!$D$9+(AQ60-AQ61)</f>
        <v>470</v>
      </c>
      <c r="AR70" s="157">
        <f ca="1">'In depth results'!$D$9+(AR60-AR61)</f>
        <v>470</v>
      </c>
      <c r="AS70" s="157">
        <f ca="1">'In depth results'!$D$9+(AS60-AS61)</f>
        <v>570</v>
      </c>
      <c r="AT70" s="157">
        <f ca="1">'In depth results'!$D$9+(AT60-AT61)</f>
        <v>570</v>
      </c>
      <c r="AU70" s="157">
        <f ca="1">'In depth results'!$D$9+(AU60-AU61)</f>
        <v>570</v>
      </c>
      <c r="AV70" s="157">
        <f ca="1">'In depth results'!$D$9+(AV60-AV61)</f>
        <v>570</v>
      </c>
      <c r="AW70" s="157">
        <f ca="1">'In depth results'!$D$9+(AW60-AW61)</f>
        <v>570</v>
      </c>
      <c r="AX70" s="157">
        <f ca="1">'In depth results'!$D$9+(AX60-AX61)</f>
        <v>570</v>
      </c>
      <c r="AY70" s="157">
        <f ca="1">'In depth results'!$D$9+(AY60-AY61)</f>
        <v>570</v>
      </c>
      <c r="AZ70" s="157">
        <f ca="1">'In depth results'!$D$9+(AZ60-AZ61)</f>
        <v>570</v>
      </c>
      <c r="BA70" s="157">
        <f ca="1">'In depth results'!$D$9+(BA60-BA61)</f>
        <v>570</v>
      </c>
      <c r="BB70" s="157">
        <f ca="1">'In depth results'!$D$9+(BB60-BB61)</f>
        <v>570</v>
      </c>
      <c r="BC70" s="157">
        <f ca="1">'In depth results'!$D$9+(BC60-BC61)</f>
        <v>570</v>
      </c>
      <c r="BD70" s="157">
        <f ca="1">'In depth results'!$D$9+(BD60-BD61)</f>
        <v>570</v>
      </c>
      <c r="BE70" s="157">
        <f ca="1">'In depth results'!$D$9+(BE60-BE61)</f>
        <v>570</v>
      </c>
      <c r="BF70" s="157">
        <f ca="1">'In depth results'!$D$9+(BF60-BF61)</f>
        <v>570</v>
      </c>
      <c r="BG70" s="157">
        <f ca="1">'In depth results'!$D$9+(BG60-BG61)</f>
        <v>570</v>
      </c>
      <c r="BH70" s="157">
        <f ca="1">'In depth results'!$D$9+(BH60-BH61)</f>
        <v>570</v>
      </c>
      <c r="BI70" s="157">
        <f ca="1">'In depth results'!$D$9+(BI60-BI61)</f>
        <v>570</v>
      </c>
      <c r="BJ70" s="157">
        <f ca="1">'In depth results'!$D$9+(BJ60-BJ61)</f>
        <v>570</v>
      </c>
      <c r="BK70" s="157">
        <f ca="1">'In depth results'!$D$9+(BK60-BK61)</f>
        <v>570</v>
      </c>
      <c r="BL70" s="157">
        <f ca="1">'In depth results'!$D$9+(BL60-BL61)</f>
        <v>570</v>
      </c>
      <c r="BM70" s="157">
        <f ca="1">'In depth results'!$D$9+(BM60-BM61)</f>
        <v>570</v>
      </c>
      <c r="BN70" s="157">
        <f ca="1">'In depth results'!$D$9+(BN60-BN61)</f>
        <v>570</v>
      </c>
      <c r="BO70" s="157">
        <f ca="1">'In depth results'!$D$9+(BO60-BO61)</f>
        <v>570</v>
      </c>
      <c r="BP70" s="157">
        <f ca="1">'In depth results'!$D$9+(BP60-BP61)</f>
        <v>570</v>
      </c>
      <c r="BQ70" s="157">
        <f ca="1">'In depth results'!$D$9+(BQ60-BQ61)</f>
        <v>570</v>
      </c>
      <c r="BR70" s="157">
        <f ca="1">'In depth results'!$D$9+(BR60-BR61)</f>
        <v>570</v>
      </c>
      <c r="BS70" s="157">
        <f ca="1">'In depth results'!$D$9+(BS60-BS61)</f>
        <v>570</v>
      </c>
      <c r="BT70" s="157">
        <f ca="1">'In depth results'!$D$9+(BT60-BT61)</f>
        <v>570</v>
      </c>
      <c r="BU70" s="157">
        <f ca="1">'In depth results'!$D$9+(BU60-BU61)</f>
        <v>570</v>
      </c>
      <c r="BV70" s="157">
        <f ca="1">'In depth results'!$D$9+(BV60-BV61)</f>
        <v>570</v>
      </c>
      <c r="BW70" s="157">
        <f ca="1">'In depth results'!$D$9+(BW60-BW61)</f>
        <v>570</v>
      </c>
      <c r="BX70" s="157">
        <f ca="1">'In depth results'!$D$9+(BX60-BX61)</f>
        <v>570</v>
      </c>
      <c r="BY70" s="157">
        <f ca="1">'In depth results'!$D$9+(BY60-BY61)</f>
        <v>570</v>
      </c>
      <c r="BZ70" s="157">
        <f ca="1">'In depth results'!$D$9+(BZ60-BZ61)</f>
        <v>570</v>
      </c>
      <c r="CA70" s="157">
        <f ca="1">'In depth results'!$D$9+(CA60-CA61)</f>
        <v>570</v>
      </c>
      <c r="CB70" s="157">
        <f ca="1">'In depth results'!$D$9+(CB60-CB61)</f>
        <v>570</v>
      </c>
      <c r="CC70" s="157">
        <f ca="1">'In depth results'!$D$9+(CC60-CC61)</f>
        <v>570</v>
      </c>
      <c r="CD70" s="157">
        <f ca="1">'In depth results'!$D$9+(CD60-CD61)</f>
        <v>570</v>
      </c>
      <c r="CE70" s="157">
        <f ca="1">'In depth results'!$D$9+(CE60-CE61)</f>
        <v>570</v>
      </c>
      <c r="CF70" s="157">
        <f ca="1">'In depth results'!$D$9+(CF60-CF61)</f>
        <v>570</v>
      </c>
      <c r="CG70" s="157">
        <f ca="1">'In depth results'!$D$9+(CG60-CG61)</f>
        <v>570</v>
      </c>
      <c r="CH70" s="157">
        <f ca="1">'In depth results'!$D$9+(CH60-CH61)</f>
        <v>570</v>
      </c>
      <c r="CI70" s="157">
        <f ca="1">'In depth results'!$D$9+(CI60-CI61)</f>
        <v>570</v>
      </c>
      <c r="CJ70" s="157">
        <f ca="1">'In depth results'!$D$9+(CJ60-CJ61)</f>
        <v>570</v>
      </c>
      <c r="CK70" s="157">
        <f ca="1">'In depth results'!$D$9+(CK60-CK61)</f>
        <v>570</v>
      </c>
      <c r="CL70" s="157">
        <f ca="1">'In depth results'!$D$9+(CL60-CL61)</f>
        <v>570</v>
      </c>
      <c r="CM70" s="157">
        <f ca="1">'In depth results'!$D$9+(CM60-CM61)</f>
        <v>570</v>
      </c>
      <c r="CN70" s="157">
        <f ca="1">'In depth results'!$D$9+(CN60-CN61)</f>
        <v>570</v>
      </c>
      <c r="CO70" s="157">
        <f ca="1">'In depth results'!$D$9+(CO60-CO61)</f>
        <v>570</v>
      </c>
      <c r="CP70" s="157">
        <f ca="1">'In depth results'!$D$9+(CP60-CP61)</f>
        <v>570</v>
      </c>
      <c r="CQ70" s="157">
        <f ca="1">'In depth results'!$D$9+(CQ60-CQ61)</f>
        <v>570</v>
      </c>
      <c r="CR70" s="157">
        <f ca="1">'In depth results'!$D$9+(CR60-CR61)</f>
        <v>570</v>
      </c>
      <c r="CS70" s="157">
        <f ca="1">'In depth results'!$D$9+(CS60-CS61)</f>
        <v>570</v>
      </c>
      <c r="CT70" s="157">
        <f ca="1">'In depth results'!$D$9+(CT60-CT61)</f>
        <v>570</v>
      </c>
      <c r="CU70" s="157">
        <f ca="1">'In depth results'!$D$9+(CU60-CU61)</f>
        <v>570</v>
      </c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</row>
    <row r="71" spans="1:123" x14ac:dyDescent="0.35">
      <c r="A71" s="33"/>
      <c r="B71" s="156" t="s">
        <v>25</v>
      </c>
      <c r="C71" s="157">
        <f ca="1">IF(C69&lt;C70,C69,C70)</f>
        <v>100</v>
      </c>
      <c r="D71" s="157">
        <f t="shared" ref="D71:BO71" ca="1" si="1556">IF(D69&lt;D70,D69,D70)</f>
        <v>100</v>
      </c>
      <c r="E71" s="157">
        <f t="shared" ca="1" si="1556"/>
        <v>100</v>
      </c>
      <c r="F71" s="157">
        <f t="shared" ca="1" si="1556"/>
        <v>100</v>
      </c>
      <c r="G71" s="157">
        <f t="shared" ca="1" si="1556"/>
        <v>100</v>
      </c>
      <c r="H71" s="157">
        <f t="shared" ca="1" si="1556"/>
        <v>100</v>
      </c>
      <c r="I71" s="157">
        <f t="shared" ca="1" si="1556"/>
        <v>100</v>
      </c>
      <c r="J71" s="157">
        <f t="shared" ca="1" si="1556"/>
        <v>100</v>
      </c>
      <c r="K71" s="157">
        <f t="shared" ca="1" si="1556"/>
        <v>100</v>
      </c>
      <c r="L71" s="157">
        <f t="shared" ca="1" si="1556"/>
        <v>100</v>
      </c>
      <c r="M71" s="157">
        <f t="shared" ca="1" si="1556"/>
        <v>100</v>
      </c>
      <c r="N71" s="157">
        <f t="shared" ca="1" si="1556"/>
        <v>100</v>
      </c>
      <c r="O71" s="157">
        <f t="shared" ca="1" si="1556"/>
        <v>100</v>
      </c>
      <c r="P71" s="157">
        <f t="shared" ca="1" si="1556"/>
        <v>100</v>
      </c>
      <c r="Q71" s="157">
        <f t="shared" ca="1" si="1556"/>
        <v>100</v>
      </c>
      <c r="R71" s="157">
        <f t="shared" ca="1" si="1556"/>
        <v>100</v>
      </c>
      <c r="S71" s="157">
        <f t="shared" ca="1" si="1556"/>
        <v>100</v>
      </c>
      <c r="T71" s="157">
        <f t="shared" ca="1" si="1556"/>
        <v>100</v>
      </c>
      <c r="U71" s="157">
        <f t="shared" ca="1" si="1556"/>
        <v>100</v>
      </c>
      <c r="V71" s="157">
        <f t="shared" ca="1" si="1556"/>
        <v>100</v>
      </c>
      <c r="W71" s="157">
        <f t="shared" ca="1" si="1556"/>
        <v>100</v>
      </c>
      <c r="X71" s="157">
        <f t="shared" ca="1" si="1556"/>
        <v>100</v>
      </c>
      <c r="Y71" s="157">
        <f t="shared" ca="1" si="1556"/>
        <v>100</v>
      </c>
      <c r="Z71" s="157">
        <f t="shared" ca="1" si="1556"/>
        <v>100</v>
      </c>
      <c r="AA71" s="157">
        <f t="shared" ca="1" si="1556"/>
        <v>100</v>
      </c>
      <c r="AB71" s="157">
        <f t="shared" ca="1" si="1556"/>
        <v>100</v>
      </c>
      <c r="AC71" s="157">
        <f t="shared" ca="1" si="1556"/>
        <v>405.29793974245069</v>
      </c>
      <c r="AD71" s="157">
        <f t="shared" ca="1" si="1556"/>
        <v>470</v>
      </c>
      <c r="AE71" s="157">
        <f t="shared" ca="1" si="1556"/>
        <v>470</v>
      </c>
      <c r="AF71" s="157">
        <f t="shared" ca="1" si="1556"/>
        <v>470</v>
      </c>
      <c r="AG71" s="157">
        <f t="shared" ca="1" si="1556"/>
        <v>470</v>
      </c>
      <c r="AH71" s="157">
        <f t="shared" ca="1" si="1556"/>
        <v>470</v>
      </c>
      <c r="AI71" s="157">
        <f t="shared" ca="1" si="1556"/>
        <v>470</v>
      </c>
      <c r="AJ71" s="157">
        <f t="shared" ca="1" si="1556"/>
        <v>470</v>
      </c>
      <c r="AK71" s="157">
        <f t="shared" ca="1" si="1556"/>
        <v>470</v>
      </c>
      <c r="AL71" s="157">
        <f t="shared" ca="1" si="1556"/>
        <v>470</v>
      </c>
      <c r="AM71" s="157">
        <f t="shared" ca="1" si="1556"/>
        <v>470</v>
      </c>
      <c r="AN71" s="157">
        <f t="shared" ca="1" si="1556"/>
        <v>470</v>
      </c>
      <c r="AO71" s="157">
        <f t="shared" ca="1" si="1556"/>
        <v>470</v>
      </c>
      <c r="AP71" s="157">
        <f t="shared" ca="1" si="1556"/>
        <v>470</v>
      </c>
      <c r="AQ71" s="157">
        <f t="shared" ca="1" si="1556"/>
        <v>470</v>
      </c>
      <c r="AR71" s="157">
        <f t="shared" ca="1" si="1556"/>
        <v>414.70206025754942</v>
      </c>
      <c r="AS71" s="157">
        <f t="shared" ca="1" si="1556"/>
        <v>0</v>
      </c>
      <c r="AT71" s="157">
        <f t="shared" ca="1" si="1556"/>
        <v>0</v>
      </c>
      <c r="AU71" s="157">
        <f t="shared" ca="1" si="1556"/>
        <v>0</v>
      </c>
      <c r="AV71" s="157">
        <f t="shared" ca="1" si="1556"/>
        <v>0</v>
      </c>
      <c r="AW71" s="157">
        <f t="shared" ca="1" si="1556"/>
        <v>0</v>
      </c>
      <c r="AX71" s="157">
        <f t="shared" ca="1" si="1556"/>
        <v>0</v>
      </c>
      <c r="AY71" s="157">
        <f t="shared" ca="1" si="1556"/>
        <v>0</v>
      </c>
      <c r="AZ71" s="157">
        <f t="shared" ca="1" si="1556"/>
        <v>0</v>
      </c>
      <c r="BA71" s="157">
        <f t="shared" ca="1" si="1556"/>
        <v>0</v>
      </c>
      <c r="BB71" s="157">
        <f t="shared" ca="1" si="1556"/>
        <v>0</v>
      </c>
      <c r="BC71" s="157">
        <f t="shared" ca="1" si="1556"/>
        <v>0</v>
      </c>
      <c r="BD71" s="157">
        <f t="shared" ca="1" si="1556"/>
        <v>0</v>
      </c>
      <c r="BE71" s="157">
        <f t="shared" ca="1" si="1556"/>
        <v>0</v>
      </c>
      <c r="BF71" s="157">
        <f t="shared" ca="1" si="1556"/>
        <v>0</v>
      </c>
      <c r="BG71" s="157">
        <f t="shared" ca="1" si="1556"/>
        <v>0</v>
      </c>
      <c r="BH71" s="157">
        <f t="shared" ca="1" si="1556"/>
        <v>0</v>
      </c>
      <c r="BI71" s="157">
        <f t="shared" ca="1" si="1556"/>
        <v>0</v>
      </c>
      <c r="BJ71" s="157">
        <f t="shared" ca="1" si="1556"/>
        <v>0</v>
      </c>
      <c r="BK71" s="157">
        <f t="shared" ca="1" si="1556"/>
        <v>0</v>
      </c>
      <c r="BL71" s="157">
        <f t="shared" ca="1" si="1556"/>
        <v>0</v>
      </c>
      <c r="BM71" s="157">
        <f t="shared" ca="1" si="1556"/>
        <v>0</v>
      </c>
      <c r="BN71" s="157">
        <f t="shared" ca="1" si="1556"/>
        <v>0</v>
      </c>
      <c r="BO71" s="157">
        <f t="shared" ca="1" si="1556"/>
        <v>0</v>
      </c>
      <c r="BP71" s="157">
        <f t="shared" ref="BP71:CU71" ca="1" si="1557">IF(BP69&lt;BP70,BP69,BP70)</f>
        <v>0</v>
      </c>
      <c r="BQ71" s="157">
        <f t="shared" ca="1" si="1557"/>
        <v>0</v>
      </c>
      <c r="BR71" s="157">
        <f t="shared" ca="1" si="1557"/>
        <v>0</v>
      </c>
      <c r="BS71" s="157">
        <f t="shared" ca="1" si="1557"/>
        <v>0</v>
      </c>
      <c r="BT71" s="157">
        <f t="shared" ca="1" si="1557"/>
        <v>0</v>
      </c>
      <c r="BU71" s="157">
        <f t="shared" ca="1" si="1557"/>
        <v>0</v>
      </c>
      <c r="BV71" s="157">
        <f t="shared" ca="1" si="1557"/>
        <v>0</v>
      </c>
      <c r="BW71" s="157">
        <f t="shared" ca="1" si="1557"/>
        <v>0</v>
      </c>
      <c r="BX71" s="157">
        <f t="shared" ca="1" si="1557"/>
        <v>0</v>
      </c>
      <c r="BY71" s="157">
        <f t="shared" ca="1" si="1557"/>
        <v>0</v>
      </c>
      <c r="BZ71" s="157">
        <f t="shared" ca="1" si="1557"/>
        <v>0</v>
      </c>
      <c r="CA71" s="157">
        <f t="shared" ca="1" si="1557"/>
        <v>0</v>
      </c>
      <c r="CB71" s="157">
        <f t="shared" ca="1" si="1557"/>
        <v>0</v>
      </c>
      <c r="CC71" s="157">
        <f t="shared" ca="1" si="1557"/>
        <v>0</v>
      </c>
      <c r="CD71" s="157">
        <f t="shared" ca="1" si="1557"/>
        <v>0</v>
      </c>
      <c r="CE71" s="157">
        <f t="shared" ca="1" si="1557"/>
        <v>0</v>
      </c>
      <c r="CF71" s="157">
        <f t="shared" ca="1" si="1557"/>
        <v>0</v>
      </c>
      <c r="CG71" s="157">
        <f t="shared" ca="1" si="1557"/>
        <v>0</v>
      </c>
      <c r="CH71" s="157">
        <f t="shared" ca="1" si="1557"/>
        <v>0</v>
      </c>
      <c r="CI71" s="157">
        <f t="shared" ca="1" si="1557"/>
        <v>0</v>
      </c>
      <c r="CJ71" s="157">
        <f t="shared" ca="1" si="1557"/>
        <v>0</v>
      </c>
      <c r="CK71" s="157">
        <f t="shared" ca="1" si="1557"/>
        <v>0</v>
      </c>
      <c r="CL71" s="157">
        <f t="shared" ca="1" si="1557"/>
        <v>0</v>
      </c>
      <c r="CM71" s="157">
        <f t="shared" ca="1" si="1557"/>
        <v>0</v>
      </c>
      <c r="CN71" s="157">
        <f t="shared" ca="1" si="1557"/>
        <v>0</v>
      </c>
      <c r="CO71" s="157">
        <f t="shared" ca="1" si="1557"/>
        <v>0</v>
      </c>
      <c r="CP71" s="157">
        <f t="shared" ca="1" si="1557"/>
        <v>0</v>
      </c>
      <c r="CQ71" s="157">
        <f t="shared" ca="1" si="1557"/>
        <v>0</v>
      </c>
      <c r="CR71" s="157">
        <f t="shared" ca="1" si="1557"/>
        <v>0</v>
      </c>
      <c r="CS71" s="157">
        <f t="shared" ca="1" si="1557"/>
        <v>0</v>
      </c>
      <c r="CT71" s="157">
        <f t="shared" ca="1" si="1557"/>
        <v>0</v>
      </c>
      <c r="CU71" s="157">
        <f t="shared" ca="1" si="1557"/>
        <v>0</v>
      </c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</row>
    <row r="72" spans="1:123" x14ac:dyDescent="0.35">
      <c r="A72" s="33"/>
      <c r="B72" s="156" t="s">
        <v>26</v>
      </c>
      <c r="C72" s="157">
        <f ca="1">C69-C71+C68</f>
        <v>9900</v>
      </c>
      <c r="D72" s="157">
        <f t="shared" ref="D72" ca="1" si="1558">D69-D71</f>
        <v>9800</v>
      </c>
      <c r="E72" s="157">
        <f t="shared" ref="E72" ca="1" si="1559">E69-E71</f>
        <v>9700</v>
      </c>
      <c r="F72" s="157">
        <f t="shared" ref="F72" ca="1" si="1560">F69-F71</f>
        <v>9600</v>
      </c>
      <c r="G72" s="157">
        <f t="shared" ref="G72" ca="1" si="1561">G69-G71</f>
        <v>9500</v>
      </c>
      <c r="H72" s="157">
        <f t="shared" ref="H72" ca="1" si="1562">H69-H71</f>
        <v>9400</v>
      </c>
      <c r="I72" s="157">
        <f t="shared" ref="I72" ca="1" si="1563">I69-I71</f>
        <v>9300</v>
      </c>
      <c r="J72" s="157">
        <f t="shared" ref="J72" ca="1" si="1564">J69-J71</f>
        <v>9200</v>
      </c>
      <c r="K72" s="157">
        <f t="shared" ref="K72" ca="1" si="1565">K69-K71</f>
        <v>9100</v>
      </c>
      <c r="L72" s="157">
        <f t="shared" ref="L72" ca="1" si="1566">L69-L71</f>
        <v>9000</v>
      </c>
      <c r="M72" s="157">
        <f t="shared" ref="M72" ca="1" si="1567">M69-M71</f>
        <v>8900</v>
      </c>
      <c r="N72" s="157">
        <f t="shared" ref="N72" ca="1" si="1568">N69-N71</f>
        <v>8800</v>
      </c>
      <c r="O72" s="157">
        <f t="shared" ref="O72" ca="1" si="1569">O69-O71</f>
        <v>8700</v>
      </c>
      <c r="P72" s="157">
        <f t="shared" ref="P72" ca="1" si="1570">P69-P71</f>
        <v>8600</v>
      </c>
      <c r="Q72" s="157">
        <f t="shared" ref="Q72" ca="1" si="1571">Q69-Q71</f>
        <v>8500</v>
      </c>
      <c r="R72" s="157">
        <f t="shared" ref="R72" ca="1" si="1572">R69-R71</f>
        <v>8400</v>
      </c>
      <c r="S72" s="157">
        <f t="shared" ref="S72" ca="1" si="1573">S69-S71</f>
        <v>8300</v>
      </c>
      <c r="T72" s="157">
        <f t="shared" ref="T72" ca="1" si="1574">T69-T71</f>
        <v>8200</v>
      </c>
      <c r="U72" s="157">
        <f t="shared" ref="U72" ca="1" si="1575">U69-U71</f>
        <v>8100</v>
      </c>
      <c r="V72" s="157">
        <f t="shared" ref="V72" ca="1" si="1576">V69-V71</f>
        <v>8000</v>
      </c>
      <c r="W72" s="157">
        <f t="shared" ref="W72" ca="1" si="1577">W69-W71</f>
        <v>7900</v>
      </c>
      <c r="X72" s="157">
        <f t="shared" ref="X72" ca="1" si="1578">X69-X71</f>
        <v>7800</v>
      </c>
      <c r="Y72" s="157">
        <f t="shared" ref="Y72" ca="1" si="1579">Y69-Y71</f>
        <v>7700</v>
      </c>
      <c r="Z72" s="157">
        <f t="shared" ref="Z72" ca="1" si="1580">Z69-Z71</f>
        <v>7600</v>
      </c>
      <c r="AA72" s="157">
        <f t="shared" ref="AA72" ca="1" si="1581">AA69-AA71</f>
        <v>7500</v>
      </c>
      <c r="AB72" s="157">
        <f t="shared" ref="AB72" ca="1" si="1582">AB69-AB71</f>
        <v>7400</v>
      </c>
      <c r="AC72" s="157">
        <f t="shared" ref="AC72" ca="1" si="1583">AC69-AC71</f>
        <v>6994.7020602575494</v>
      </c>
      <c r="AD72" s="157">
        <f t="shared" ref="AD72" ca="1" si="1584">AD69-AD71</f>
        <v>6524.7020602575494</v>
      </c>
      <c r="AE72" s="157">
        <f t="shared" ref="AE72" ca="1" si="1585">AE69-AE71</f>
        <v>6054.7020602575494</v>
      </c>
      <c r="AF72" s="157">
        <f t="shared" ref="AF72" ca="1" si="1586">AF69-AF71</f>
        <v>5584.7020602575494</v>
      </c>
      <c r="AG72" s="157">
        <f t="shared" ref="AG72" ca="1" si="1587">AG69-AG71</f>
        <v>5114.7020602575494</v>
      </c>
      <c r="AH72" s="157">
        <f t="shared" ref="AH72" ca="1" si="1588">AH69-AH71</f>
        <v>4644.7020602575494</v>
      </c>
      <c r="AI72" s="157">
        <f t="shared" ref="AI72" ca="1" si="1589">AI69-AI71</f>
        <v>4174.7020602575494</v>
      </c>
      <c r="AJ72" s="157">
        <f t="shared" ref="AJ72" ca="1" si="1590">AJ69-AJ71</f>
        <v>3704.7020602575494</v>
      </c>
      <c r="AK72" s="157">
        <f t="shared" ref="AK72" ca="1" si="1591">AK69-AK71</f>
        <v>3234.7020602575494</v>
      </c>
      <c r="AL72" s="157">
        <f t="shared" ref="AL72" ca="1" si="1592">AL69-AL71</f>
        <v>2764.7020602575494</v>
      </c>
      <c r="AM72" s="157">
        <f t="shared" ref="AM72" ca="1" si="1593">AM69-AM71</f>
        <v>2294.7020602575494</v>
      </c>
      <c r="AN72" s="157">
        <f t="shared" ref="AN72" ca="1" si="1594">AN69-AN71</f>
        <v>1824.7020602575494</v>
      </c>
      <c r="AO72" s="157">
        <f t="shared" ref="AO72" ca="1" si="1595">AO69-AO71</f>
        <v>1354.7020602575494</v>
      </c>
      <c r="AP72" s="157">
        <f t="shared" ref="AP72" ca="1" si="1596">AP69-AP71</f>
        <v>884.70206025754942</v>
      </c>
      <c r="AQ72" s="157">
        <f t="shared" ref="AQ72" ca="1" si="1597">AQ69-AQ71</f>
        <v>414.70206025754942</v>
      </c>
      <c r="AR72" s="157">
        <f t="shared" ref="AR72" ca="1" si="1598">AR69-AR71</f>
        <v>0</v>
      </c>
      <c r="AS72" s="157">
        <f t="shared" ref="AS72" ca="1" si="1599">AS69-AS71</f>
        <v>0</v>
      </c>
      <c r="AT72" s="157">
        <f t="shared" ref="AT72" ca="1" si="1600">AT69-AT71</f>
        <v>0</v>
      </c>
      <c r="AU72" s="157">
        <f t="shared" ref="AU72" ca="1" si="1601">AU69-AU71</f>
        <v>0</v>
      </c>
      <c r="AV72" s="157">
        <f t="shared" ref="AV72" ca="1" si="1602">AV69-AV71</f>
        <v>0</v>
      </c>
      <c r="AW72" s="157">
        <f t="shared" ref="AW72" ca="1" si="1603">AW69-AW71</f>
        <v>0</v>
      </c>
      <c r="AX72" s="157">
        <f t="shared" ref="AX72" ca="1" si="1604">AX69-AX71</f>
        <v>0</v>
      </c>
      <c r="AY72" s="157">
        <f t="shared" ref="AY72" ca="1" si="1605">AY69-AY71</f>
        <v>0</v>
      </c>
      <c r="AZ72" s="157">
        <f t="shared" ref="AZ72" ca="1" si="1606">AZ69-AZ71</f>
        <v>0</v>
      </c>
      <c r="BA72" s="157">
        <f t="shared" ref="BA72" ca="1" si="1607">BA69-BA71</f>
        <v>0</v>
      </c>
      <c r="BB72" s="157">
        <f t="shared" ref="BB72" ca="1" si="1608">BB69-BB71</f>
        <v>0</v>
      </c>
      <c r="BC72" s="157">
        <f t="shared" ref="BC72" ca="1" si="1609">BC69-BC71</f>
        <v>0</v>
      </c>
      <c r="BD72" s="157">
        <f t="shared" ref="BD72" ca="1" si="1610">BD69-BD71</f>
        <v>0</v>
      </c>
      <c r="BE72" s="157">
        <f t="shared" ref="BE72" ca="1" si="1611">BE69-BE71</f>
        <v>0</v>
      </c>
      <c r="BF72" s="157">
        <f t="shared" ref="BF72" ca="1" si="1612">BF69-BF71</f>
        <v>0</v>
      </c>
      <c r="BG72" s="157">
        <f t="shared" ref="BG72" ca="1" si="1613">BG69-BG71</f>
        <v>0</v>
      </c>
      <c r="BH72" s="157">
        <f t="shared" ref="BH72" ca="1" si="1614">BH69-BH71</f>
        <v>0</v>
      </c>
      <c r="BI72" s="157">
        <f t="shared" ref="BI72" ca="1" si="1615">BI69-BI71</f>
        <v>0</v>
      </c>
      <c r="BJ72" s="157">
        <f t="shared" ref="BJ72" ca="1" si="1616">BJ69-BJ71</f>
        <v>0</v>
      </c>
      <c r="BK72" s="157">
        <f t="shared" ref="BK72" ca="1" si="1617">BK69-BK71</f>
        <v>0</v>
      </c>
      <c r="BL72" s="157">
        <f t="shared" ref="BL72" ca="1" si="1618">BL69-BL71</f>
        <v>0</v>
      </c>
      <c r="BM72" s="157">
        <f t="shared" ref="BM72" ca="1" si="1619">BM69-BM71</f>
        <v>0</v>
      </c>
      <c r="BN72" s="157">
        <f t="shared" ref="BN72" ca="1" si="1620">BN69-BN71</f>
        <v>0</v>
      </c>
      <c r="BO72" s="157">
        <f t="shared" ref="BO72" ca="1" si="1621">BO69-BO71</f>
        <v>0</v>
      </c>
      <c r="BP72" s="157">
        <f t="shared" ref="BP72" ca="1" si="1622">BP69-BP71</f>
        <v>0</v>
      </c>
      <c r="BQ72" s="157">
        <f t="shared" ref="BQ72" ca="1" si="1623">BQ69-BQ71</f>
        <v>0</v>
      </c>
      <c r="BR72" s="157">
        <f t="shared" ref="BR72" ca="1" si="1624">BR69-BR71</f>
        <v>0</v>
      </c>
      <c r="BS72" s="157">
        <f t="shared" ref="BS72" ca="1" si="1625">BS69-BS71</f>
        <v>0</v>
      </c>
      <c r="BT72" s="157">
        <f t="shared" ref="BT72" ca="1" si="1626">BT69-BT71</f>
        <v>0</v>
      </c>
      <c r="BU72" s="157">
        <f t="shared" ref="BU72" ca="1" si="1627">BU69-BU71</f>
        <v>0</v>
      </c>
      <c r="BV72" s="157">
        <f t="shared" ref="BV72" ca="1" si="1628">BV69-BV71</f>
        <v>0</v>
      </c>
      <c r="BW72" s="157">
        <f t="shared" ref="BW72" ca="1" si="1629">BW69-BW71</f>
        <v>0</v>
      </c>
      <c r="BX72" s="157">
        <f t="shared" ref="BX72" ca="1" si="1630">BX69-BX71</f>
        <v>0</v>
      </c>
      <c r="BY72" s="157">
        <f t="shared" ref="BY72" ca="1" si="1631">BY69-BY71</f>
        <v>0</v>
      </c>
      <c r="BZ72" s="157">
        <f t="shared" ref="BZ72" ca="1" si="1632">BZ69-BZ71</f>
        <v>0</v>
      </c>
      <c r="CA72" s="157">
        <f t="shared" ref="CA72" ca="1" si="1633">CA69-CA71</f>
        <v>0</v>
      </c>
      <c r="CB72" s="157">
        <f t="shared" ref="CB72" ca="1" si="1634">CB69-CB71</f>
        <v>0</v>
      </c>
      <c r="CC72" s="157">
        <f t="shared" ref="CC72" ca="1" si="1635">CC69-CC71</f>
        <v>0</v>
      </c>
      <c r="CD72" s="157">
        <f t="shared" ref="CD72" ca="1" si="1636">CD69-CD71</f>
        <v>0</v>
      </c>
      <c r="CE72" s="157">
        <f t="shared" ref="CE72" ca="1" si="1637">CE69-CE71</f>
        <v>0</v>
      </c>
      <c r="CF72" s="157">
        <f t="shared" ref="CF72" ca="1" si="1638">CF69-CF71</f>
        <v>0</v>
      </c>
      <c r="CG72" s="157">
        <f t="shared" ref="CG72" ca="1" si="1639">CG69-CG71</f>
        <v>0</v>
      </c>
      <c r="CH72" s="157">
        <f t="shared" ref="CH72" ca="1" si="1640">CH69-CH71</f>
        <v>0</v>
      </c>
      <c r="CI72" s="157">
        <f t="shared" ref="CI72" ca="1" si="1641">CI69-CI71</f>
        <v>0</v>
      </c>
      <c r="CJ72" s="157">
        <f t="shared" ref="CJ72" ca="1" si="1642">CJ69-CJ71</f>
        <v>0</v>
      </c>
      <c r="CK72" s="157">
        <f t="shared" ref="CK72" ca="1" si="1643">CK69-CK71</f>
        <v>0</v>
      </c>
      <c r="CL72" s="157">
        <f t="shared" ref="CL72" ca="1" si="1644">CL69-CL71</f>
        <v>0</v>
      </c>
      <c r="CM72" s="157">
        <f t="shared" ref="CM72" ca="1" si="1645">CM69-CM71</f>
        <v>0</v>
      </c>
      <c r="CN72" s="157">
        <f t="shared" ref="CN72" ca="1" si="1646">CN69-CN71</f>
        <v>0</v>
      </c>
      <c r="CO72" s="157">
        <f t="shared" ref="CO72" ca="1" si="1647">CO69-CO71</f>
        <v>0</v>
      </c>
      <c r="CP72" s="157">
        <f t="shared" ref="CP72" ca="1" si="1648">CP69-CP71</f>
        <v>0</v>
      </c>
      <c r="CQ72" s="157">
        <f t="shared" ref="CQ72" ca="1" si="1649">CQ69-CQ71</f>
        <v>0</v>
      </c>
      <c r="CR72" s="157">
        <f t="shared" ref="CR72" ca="1" si="1650">CR69-CR71</f>
        <v>0</v>
      </c>
      <c r="CS72" s="157">
        <f t="shared" ref="CS72" ca="1" si="1651">CS69-CS71</f>
        <v>0</v>
      </c>
      <c r="CT72" s="157">
        <f t="shared" ref="CT72:CU72" ca="1" si="1652">CT69-CT71</f>
        <v>0</v>
      </c>
      <c r="CU72" s="157">
        <f t="shared" ca="1" si="1652"/>
        <v>0</v>
      </c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</row>
    <row r="73" spans="1:123" x14ac:dyDescent="0.35">
      <c r="A73" s="33"/>
      <c r="B73" s="156"/>
      <c r="C73" s="155" t="str">
        <f ca="1">IF(C72=0,"PAID OFF","")</f>
        <v/>
      </c>
      <c r="D73" s="155" t="str">
        <f t="shared" ref="D73:BO73" ca="1" si="1653">IF(D72=0,"PAID OFF","")</f>
        <v/>
      </c>
      <c r="E73" s="155" t="str">
        <f t="shared" ca="1" si="1653"/>
        <v/>
      </c>
      <c r="F73" s="155" t="str">
        <f t="shared" ca="1" si="1653"/>
        <v/>
      </c>
      <c r="G73" s="155" t="str">
        <f t="shared" ca="1" si="1653"/>
        <v/>
      </c>
      <c r="H73" s="155" t="str">
        <f t="shared" ca="1" si="1653"/>
        <v/>
      </c>
      <c r="I73" s="155" t="str">
        <f t="shared" ca="1" si="1653"/>
        <v/>
      </c>
      <c r="J73" s="155" t="str">
        <f t="shared" ca="1" si="1653"/>
        <v/>
      </c>
      <c r="K73" s="155" t="str">
        <f t="shared" ca="1" si="1653"/>
        <v/>
      </c>
      <c r="L73" s="155" t="str">
        <f t="shared" ca="1" si="1653"/>
        <v/>
      </c>
      <c r="M73" s="155" t="str">
        <f t="shared" ca="1" si="1653"/>
        <v/>
      </c>
      <c r="N73" s="155" t="str">
        <f t="shared" ca="1" si="1653"/>
        <v/>
      </c>
      <c r="O73" s="155" t="str">
        <f t="shared" ca="1" si="1653"/>
        <v/>
      </c>
      <c r="P73" s="155" t="str">
        <f t="shared" ca="1" si="1653"/>
        <v/>
      </c>
      <c r="Q73" s="155" t="str">
        <f t="shared" ca="1" si="1653"/>
        <v/>
      </c>
      <c r="R73" s="155" t="str">
        <f t="shared" ca="1" si="1653"/>
        <v/>
      </c>
      <c r="S73" s="155" t="str">
        <f t="shared" ca="1" si="1653"/>
        <v/>
      </c>
      <c r="T73" s="155" t="str">
        <f t="shared" ca="1" si="1653"/>
        <v/>
      </c>
      <c r="U73" s="155" t="str">
        <f t="shared" ca="1" si="1653"/>
        <v/>
      </c>
      <c r="V73" s="155" t="str">
        <f t="shared" ca="1" si="1653"/>
        <v/>
      </c>
      <c r="W73" s="155" t="str">
        <f t="shared" ca="1" si="1653"/>
        <v/>
      </c>
      <c r="X73" s="155" t="str">
        <f t="shared" ca="1" si="1653"/>
        <v/>
      </c>
      <c r="Y73" s="155" t="str">
        <f t="shared" ca="1" si="1653"/>
        <v/>
      </c>
      <c r="Z73" s="155" t="str">
        <f t="shared" ca="1" si="1653"/>
        <v/>
      </c>
      <c r="AA73" s="155" t="str">
        <f t="shared" ca="1" si="1653"/>
        <v/>
      </c>
      <c r="AB73" s="155" t="str">
        <f t="shared" ca="1" si="1653"/>
        <v/>
      </c>
      <c r="AC73" s="155" t="str">
        <f t="shared" ca="1" si="1653"/>
        <v/>
      </c>
      <c r="AD73" s="155" t="str">
        <f t="shared" ca="1" si="1653"/>
        <v/>
      </c>
      <c r="AE73" s="155" t="str">
        <f t="shared" ca="1" si="1653"/>
        <v/>
      </c>
      <c r="AF73" s="155" t="str">
        <f t="shared" ca="1" si="1653"/>
        <v/>
      </c>
      <c r="AG73" s="155" t="str">
        <f t="shared" ca="1" si="1653"/>
        <v/>
      </c>
      <c r="AH73" s="155" t="str">
        <f t="shared" ca="1" si="1653"/>
        <v/>
      </c>
      <c r="AI73" s="155" t="str">
        <f t="shared" ca="1" si="1653"/>
        <v/>
      </c>
      <c r="AJ73" s="155" t="str">
        <f t="shared" ca="1" si="1653"/>
        <v/>
      </c>
      <c r="AK73" s="155" t="str">
        <f t="shared" ca="1" si="1653"/>
        <v/>
      </c>
      <c r="AL73" s="155" t="str">
        <f t="shared" ca="1" si="1653"/>
        <v/>
      </c>
      <c r="AM73" s="155" t="str">
        <f t="shared" ca="1" si="1653"/>
        <v/>
      </c>
      <c r="AN73" s="155" t="str">
        <f t="shared" ca="1" si="1653"/>
        <v/>
      </c>
      <c r="AO73" s="155" t="str">
        <f t="shared" ca="1" si="1653"/>
        <v/>
      </c>
      <c r="AP73" s="155" t="str">
        <f t="shared" ca="1" si="1653"/>
        <v/>
      </c>
      <c r="AQ73" s="155" t="str">
        <f t="shared" ca="1" si="1653"/>
        <v/>
      </c>
      <c r="AR73" s="155" t="str">
        <f t="shared" ca="1" si="1653"/>
        <v>PAID OFF</v>
      </c>
      <c r="AS73" s="155" t="str">
        <f t="shared" ca="1" si="1653"/>
        <v>PAID OFF</v>
      </c>
      <c r="AT73" s="155" t="str">
        <f t="shared" ca="1" si="1653"/>
        <v>PAID OFF</v>
      </c>
      <c r="AU73" s="155" t="str">
        <f t="shared" ca="1" si="1653"/>
        <v>PAID OFF</v>
      </c>
      <c r="AV73" s="155" t="str">
        <f t="shared" ca="1" si="1653"/>
        <v>PAID OFF</v>
      </c>
      <c r="AW73" s="155" t="str">
        <f t="shared" ca="1" si="1653"/>
        <v>PAID OFF</v>
      </c>
      <c r="AX73" s="155" t="str">
        <f t="shared" ca="1" si="1653"/>
        <v>PAID OFF</v>
      </c>
      <c r="AY73" s="155" t="str">
        <f t="shared" ca="1" si="1653"/>
        <v>PAID OFF</v>
      </c>
      <c r="AZ73" s="155" t="str">
        <f t="shared" ca="1" si="1653"/>
        <v>PAID OFF</v>
      </c>
      <c r="BA73" s="155" t="str">
        <f t="shared" ca="1" si="1653"/>
        <v>PAID OFF</v>
      </c>
      <c r="BB73" s="155" t="str">
        <f t="shared" ca="1" si="1653"/>
        <v>PAID OFF</v>
      </c>
      <c r="BC73" s="155" t="str">
        <f t="shared" ca="1" si="1653"/>
        <v>PAID OFF</v>
      </c>
      <c r="BD73" s="155" t="str">
        <f t="shared" ca="1" si="1653"/>
        <v>PAID OFF</v>
      </c>
      <c r="BE73" s="155" t="str">
        <f t="shared" ca="1" si="1653"/>
        <v>PAID OFF</v>
      </c>
      <c r="BF73" s="155" t="str">
        <f t="shared" ca="1" si="1653"/>
        <v>PAID OFF</v>
      </c>
      <c r="BG73" s="155" t="str">
        <f t="shared" ca="1" si="1653"/>
        <v>PAID OFF</v>
      </c>
      <c r="BH73" s="155" t="str">
        <f t="shared" ca="1" si="1653"/>
        <v>PAID OFF</v>
      </c>
      <c r="BI73" s="155" t="str">
        <f t="shared" ca="1" si="1653"/>
        <v>PAID OFF</v>
      </c>
      <c r="BJ73" s="155" t="str">
        <f t="shared" ca="1" si="1653"/>
        <v>PAID OFF</v>
      </c>
      <c r="BK73" s="155" t="str">
        <f t="shared" ca="1" si="1653"/>
        <v>PAID OFF</v>
      </c>
      <c r="BL73" s="155" t="str">
        <f t="shared" ca="1" si="1653"/>
        <v>PAID OFF</v>
      </c>
      <c r="BM73" s="155" t="str">
        <f t="shared" ca="1" si="1653"/>
        <v>PAID OFF</v>
      </c>
      <c r="BN73" s="155" t="str">
        <f t="shared" ca="1" si="1653"/>
        <v>PAID OFF</v>
      </c>
      <c r="BO73" s="155" t="str">
        <f t="shared" ca="1" si="1653"/>
        <v>PAID OFF</v>
      </c>
      <c r="BP73" s="155" t="str">
        <f t="shared" ref="BP73:CU73" ca="1" si="1654">IF(BP72=0,"PAID OFF","")</f>
        <v>PAID OFF</v>
      </c>
      <c r="BQ73" s="155" t="str">
        <f t="shared" ca="1" si="1654"/>
        <v>PAID OFF</v>
      </c>
      <c r="BR73" s="155" t="str">
        <f t="shared" ca="1" si="1654"/>
        <v>PAID OFF</v>
      </c>
      <c r="BS73" s="155" t="str">
        <f t="shared" ca="1" si="1654"/>
        <v>PAID OFF</v>
      </c>
      <c r="BT73" s="155" t="str">
        <f t="shared" ca="1" si="1654"/>
        <v>PAID OFF</v>
      </c>
      <c r="BU73" s="155" t="str">
        <f t="shared" ca="1" si="1654"/>
        <v>PAID OFF</v>
      </c>
      <c r="BV73" s="155" t="str">
        <f t="shared" ca="1" si="1654"/>
        <v>PAID OFF</v>
      </c>
      <c r="BW73" s="155" t="str">
        <f t="shared" ca="1" si="1654"/>
        <v>PAID OFF</v>
      </c>
      <c r="BX73" s="155" t="str">
        <f t="shared" ca="1" si="1654"/>
        <v>PAID OFF</v>
      </c>
      <c r="BY73" s="155" t="str">
        <f t="shared" ca="1" si="1654"/>
        <v>PAID OFF</v>
      </c>
      <c r="BZ73" s="155" t="str">
        <f t="shared" ca="1" si="1654"/>
        <v>PAID OFF</v>
      </c>
      <c r="CA73" s="155" t="str">
        <f t="shared" ca="1" si="1654"/>
        <v>PAID OFF</v>
      </c>
      <c r="CB73" s="155" t="str">
        <f t="shared" ca="1" si="1654"/>
        <v>PAID OFF</v>
      </c>
      <c r="CC73" s="155" t="str">
        <f t="shared" ca="1" si="1654"/>
        <v>PAID OFF</v>
      </c>
      <c r="CD73" s="155" t="str">
        <f t="shared" ca="1" si="1654"/>
        <v>PAID OFF</v>
      </c>
      <c r="CE73" s="155" t="str">
        <f t="shared" ca="1" si="1654"/>
        <v>PAID OFF</v>
      </c>
      <c r="CF73" s="155" t="str">
        <f t="shared" ca="1" si="1654"/>
        <v>PAID OFF</v>
      </c>
      <c r="CG73" s="155" t="str">
        <f t="shared" ca="1" si="1654"/>
        <v>PAID OFF</v>
      </c>
      <c r="CH73" s="155" t="str">
        <f t="shared" ca="1" si="1654"/>
        <v>PAID OFF</v>
      </c>
      <c r="CI73" s="155" t="str">
        <f t="shared" ca="1" si="1654"/>
        <v>PAID OFF</v>
      </c>
      <c r="CJ73" s="155" t="str">
        <f t="shared" ca="1" si="1654"/>
        <v>PAID OFF</v>
      </c>
      <c r="CK73" s="155" t="str">
        <f t="shared" ca="1" si="1654"/>
        <v>PAID OFF</v>
      </c>
      <c r="CL73" s="155" t="str">
        <f t="shared" ca="1" si="1654"/>
        <v>PAID OFF</v>
      </c>
      <c r="CM73" s="155" t="str">
        <f t="shared" ca="1" si="1654"/>
        <v>PAID OFF</v>
      </c>
      <c r="CN73" s="155" t="str">
        <f t="shared" ca="1" si="1654"/>
        <v>PAID OFF</v>
      </c>
      <c r="CO73" s="155" t="str">
        <f t="shared" ca="1" si="1654"/>
        <v>PAID OFF</v>
      </c>
      <c r="CP73" s="155" t="str">
        <f t="shared" ca="1" si="1654"/>
        <v>PAID OFF</v>
      </c>
      <c r="CQ73" s="155" t="str">
        <f t="shared" ca="1" si="1654"/>
        <v>PAID OFF</v>
      </c>
      <c r="CR73" s="155" t="str">
        <f t="shared" ca="1" si="1654"/>
        <v>PAID OFF</v>
      </c>
      <c r="CS73" s="155" t="str">
        <f t="shared" ca="1" si="1654"/>
        <v>PAID OFF</v>
      </c>
      <c r="CT73" s="155" t="str">
        <f t="shared" ca="1" si="1654"/>
        <v>PAID OFF</v>
      </c>
      <c r="CU73" s="155" t="str">
        <f t="shared" ca="1" si="1654"/>
        <v>PAID OFF</v>
      </c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</row>
    <row r="74" spans="1:123" x14ac:dyDescent="0.35">
      <c r="A74" s="33"/>
      <c r="B74" s="156" t="s">
        <v>34</v>
      </c>
      <c r="C74" s="156">
        <f ca="1">IF(C73="PAID OFF",1,1)</f>
        <v>1</v>
      </c>
      <c r="D74" s="156">
        <f ca="1">IF(D73="PAID OFF","",C74+1)</f>
        <v>2</v>
      </c>
      <c r="E74" s="156">
        <f ca="1">IF(E73="PAID OFF","",D74+1)</f>
        <v>3</v>
      </c>
      <c r="F74" s="156">
        <f t="shared" ref="F74" ca="1" si="1655">IF(F73="PAID OFF","",E74+1)</f>
        <v>4</v>
      </c>
      <c r="G74" s="156">
        <f t="shared" ref="G74" ca="1" si="1656">IF(G73="PAID OFF","",F74+1)</f>
        <v>5</v>
      </c>
      <c r="H74" s="156">
        <f t="shared" ref="H74" ca="1" si="1657">IF(H73="PAID OFF","",G74+1)</f>
        <v>6</v>
      </c>
      <c r="I74" s="156">
        <f t="shared" ref="I74" ca="1" si="1658">IF(I73="PAID OFF","",H74+1)</f>
        <v>7</v>
      </c>
      <c r="J74" s="156">
        <f t="shared" ref="J74" ca="1" si="1659">IF(J73="PAID OFF","",I74+1)</f>
        <v>8</v>
      </c>
      <c r="K74" s="156">
        <f t="shared" ref="K74" ca="1" si="1660">IF(K73="PAID OFF","",J74+1)</f>
        <v>9</v>
      </c>
      <c r="L74" s="156">
        <f t="shared" ref="L74" ca="1" si="1661">IF(L73="PAID OFF","",K74+1)</f>
        <v>10</v>
      </c>
      <c r="M74" s="156">
        <f t="shared" ref="M74" ca="1" si="1662">IF(M73="PAID OFF","",L74+1)</f>
        <v>11</v>
      </c>
      <c r="N74" s="156">
        <f t="shared" ref="N74" ca="1" si="1663">IF(N73="PAID OFF","",M74+1)</f>
        <v>12</v>
      </c>
      <c r="O74" s="156">
        <f t="shared" ref="O74" ca="1" si="1664">IF(O73="PAID OFF","",N74+1)</f>
        <v>13</v>
      </c>
      <c r="P74" s="156">
        <f t="shared" ref="P74" ca="1" si="1665">IF(P73="PAID OFF","",O74+1)</f>
        <v>14</v>
      </c>
      <c r="Q74" s="156">
        <f t="shared" ref="Q74" ca="1" si="1666">IF(Q73="PAID OFF","",P74+1)</f>
        <v>15</v>
      </c>
      <c r="R74" s="156">
        <f t="shared" ref="R74" ca="1" si="1667">IF(R73="PAID OFF","",Q74+1)</f>
        <v>16</v>
      </c>
      <c r="S74" s="156">
        <f t="shared" ref="S74" ca="1" si="1668">IF(S73="PAID OFF","",R74+1)</f>
        <v>17</v>
      </c>
      <c r="T74" s="156">
        <f t="shared" ref="T74" ca="1" si="1669">IF(T73="PAID OFF","",S74+1)</f>
        <v>18</v>
      </c>
      <c r="U74" s="156">
        <f t="shared" ref="U74" ca="1" si="1670">IF(U73="PAID OFF","",T74+1)</f>
        <v>19</v>
      </c>
      <c r="V74" s="156">
        <f t="shared" ref="V74" ca="1" si="1671">IF(V73="PAID OFF","",U74+1)</f>
        <v>20</v>
      </c>
      <c r="W74" s="156">
        <f t="shared" ref="W74" ca="1" si="1672">IF(W73="PAID OFF","",V74+1)</f>
        <v>21</v>
      </c>
      <c r="X74" s="156">
        <f t="shared" ref="X74" ca="1" si="1673">IF(X73="PAID OFF","",W74+1)</f>
        <v>22</v>
      </c>
      <c r="Y74" s="156">
        <f t="shared" ref="Y74" ca="1" si="1674">IF(Y73="PAID OFF","",X74+1)</f>
        <v>23</v>
      </c>
      <c r="Z74" s="156">
        <f t="shared" ref="Z74" ca="1" si="1675">IF(Z73="PAID OFF","",Y74+1)</f>
        <v>24</v>
      </c>
      <c r="AA74" s="156">
        <f t="shared" ref="AA74" ca="1" si="1676">IF(AA73="PAID OFF","",Z74+1)</f>
        <v>25</v>
      </c>
      <c r="AB74" s="156">
        <f t="shared" ref="AB74" ca="1" si="1677">IF(AB73="PAID OFF","",AA74+1)</f>
        <v>26</v>
      </c>
      <c r="AC74" s="156">
        <f t="shared" ref="AC74" ca="1" si="1678">IF(AC73="PAID OFF","",AB74+1)</f>
        <v>27</v>
      </c>
      <c r="AD74" s="156">
        <f t="shared" ref="AD74" ca="1" si="1679">IF(AD73="PAID OFF","",AC74+1)</f>
        <v>28</v>
      </c>
      <c r="AE74" s="156">
        <f t="shared" ref="AE74" ca="1" si="1680">IF(AE73="PAID OFF","",AD74+1)</f>
        <v>29</v>
      </c>
      <c r="AF74" s="156">
        <f t="shared" ref="AF74" ca="1" si="1681">IF(AF73="PAID OFF","",AE74+1)</f>
        <v>30</v>
      </c>
      <c r="AG74" s="156">
        <f t="shared" ref="AG74" ca="1" si="1682">IF(AG73="PAID OFF","",AF74+1)</f>
        <v>31</v>
      </c>
      <c r="AH74" s="156">
        <f t="shared" ref="AH74" ca="1" si="1683">IF(AH73="PAID OFF","",AG74+1)</f>
        <v>32</v>
      </c>
      <c r="AI74" s="156">
        <f t="shared" ref="AI74" ca="1" si="1684">IF(AI73="PAID OFF","",AH74+1)</f>
        <v>33</v>
      </c>
      <c r="AJ74" s="156">
        <f t="shared" ref="AJ74" ca="1" si="1685">IF(AJ73="PAID OFF","",AI74+1)</f>
        <v>34</v>
      </c>
      <c r="AK74" s="156">
        <f t="shared" ref="AK74" ca="1" si="1686">IF(AK73="PAID OFF","",AJ74+1)</f>
        <v>35</v>
      </c>
      <c r="AL74" s="156">
        <f t="shared" ref="AL74" ca="1" si="1687">IF(AL73="PAID OFF","",AK74+1)</f>
        <v>36</v>
      </c>
      <c r="AM74" s="156">
        <f t="shared" ref="AM74" ca="1" si="1688">IF(AM73="PAID OFF","",AL74+1)</f>
        <v>37</v>
      </c>
      <c r="AN74" s="156">
        <f t="shared" ref="AN74" ca="1" si="1689">IF(AN73="PAID OFF","",AM74+1)</f>
        <v>38</v>
      </c>
      <c r="AO74" s="156">
        <f t="shared" ref="AO74" ca="1" si="1690">IF(AO73="PAID OFF","",AN74+1)</f>
        <v>39</v>
      </c>
      <c r="AP74" s="156">
        <f t="shared" ref="AP74" ca="1" si="1691">IF(AP73="PAID OFF","",AO74+1)</f>
        <v>40</v>
      </c>
      <c r="AQ74" s="156">
        <f t="shared" ref="AQ74" ca="1" si="1692">IF(AQ73="PAID OFF","",AP74+1)</f>
        <v>41</v>
      </c>
      <c r="AR74" s="156" t="str">
        <f t="shared" ref="AR74" ca="1" si="1693">IF(AR73="PAID OFF","",AQ74+1)</f>
        <v/>
      </c>
      <c r="AS74" s="156" t="str">
        <f t="shared" ref="AS74" ca="1" si="1694">IF(AS73="PAID OFF","",AR74+1)</f>
        <v/>
      </c>
      <c r="AT74" s="156" t="str">
        <f t="shared" ref="AT74" ca="1" si="1695">IF(AT73="PAID OFF","",AS74+1)</f>
        <v/>
      </c>
      <c r="AU74" s="156" t="str">
        <f t="shared" ref="AU74" ca="1" si="1696">IF(AU73="PAID OFF","",AT74+1)</f>
        <v/>
      </c>
      <c r="AV74" s="156" t="str">
        <f t="shared" ref="AV74" ca="1" si="1697">IF(AV73="PAID OFF","",AU74+1)</f>
        <v/>
      </c>
      <c r="AW74" s="156" t="str">
        <f t="shared" ref="AW74" ca="1" si="1698">IF(AW73="PAID OFF","",AV74+1)</f>
        <v/>
      </c>
      <c r="AX74" s="156" t="str">
        <f t="shared" ref="AX74" ca="1" si="1699">IF(AX73="PAID OFF","",AW74+1)</f>
        <v/>
      </c>
      <c r="AY74" s="156" t="str">
        <f t="shared" ref="AY74" ca="1" si="1700">IF(AY73="PAID OFF","",AX74+1)</f>
        <v/>
      </c>
      <c r="AZ74" s="156" t="str">
        <f t="shared" ref="AZ74" ca="1" si="1701">IF(AZ73="PAID OFF","",AY74+1)</f>
        <v/>
      </c>
      <c r="BA74" s="156" t="str">
        <f t="shared" ref="BA74" ca="1" si="1702">IF(BA73="PAID OFF","",AZ74+1)</f>
        <v/>
      </c>
      <c r="BB74" s="156" t="str">
        <f t="shared" ref="BB74" ca="1" si="1703">IF(BB73="PAID OFF","",BA74+1)</f>
        <v/>
      </c>
      <c r="BC74" s="156" t="str">
        <f t="shared" ref="BC74" ca="1" si="1704">IF(BC73="PAID OFF","",BB74+1)</f>
        <v/>
      </c>
      <c r="BD74" s="156" t="str">
        <f t="shared" ref="BD74" ca="1" si="1705">IF(BD73="PAID OFF","",BC74+1)</f>
        <v/>
      </c>
      <c r="BE74" s="156" t="str">
        <f t="shared" ref="BE74" ca="1" si="1706">IF(BE73="PAID OFF","",BD74+1)</f>
        <v/>
      </c>
      <c r="BF74" s="156" t="str">
        <f t="shared" ref="BF74" ca="1" si="1707">IF(BF73="PAID OFF","",BE74+1)</f>
        <v/>
      </c>
      <c r="BG74" s="156" t="str">
        <f t="shared" ref="BG74" ca="1" si="1708">IF(BG73="PAID OFF","",BF74+1)</f>
        <v/>
      </c>
      <c r="BH74" s="156" t="str">
        <f t="shared" ref="BH74" ca="1" si="1709">IF(BH73="PAID OFF","",BG74+1)</f>
        <v/>
      </c>
      <c r="BI74" s="156" t="str">
        <f t="shared" ref="BI74" ca="1" si="1710">IF(BI73="PAID OFF","",BH74+1)</f>
        <v/>
      </c>
      <c r="BJ74" s="156" t="str">
        <f t="shared" ref="BJ74" ca="1" si="1711">IF(BJ73="PAID OFF","",BI74+1)</f>
        <v/>
      </c>
      <c r="BK74" s="156" t="str">
        <f t="shared" ref="BK74" ca="1" si="1712">IF(BK73="PAID OFF","",BJ74+1)</f>
        <v/>
      </c>
      <c r="BL74" s="156" t="str">
        <f t="shared" ref="BL74" ca="1" si="1713">IF(BL73="PAID OFF","",BK74+1)</f>
        <v/>
      </c>
      <c r="BM74" s="156" t="str">
        <f t="shared" ref="BM74" ca="1" si="1714">IF(BM73="PAID OFF","",BL74+1)</f>
        <v/>
      </c>
      <c r="BN74" s="156" t="str">
        <f t="shared" ref="BN74" ca="1" si="1715">IF(BN73="PAID OFF","",BM74+1)</f>
        <v/>
      </c>
      <c r="BO74" s="156" t="str">
        <f t="shared" ref="BO74" ca="1" si="1716">IF(BO73="PAID OFF","",BN74+1)</f>
        <v/>
      </c>
      <c r="BP74" s="156" t="str">
        <f t="shared" ref="BP74" ca="1" si="1717">IF(BP73="PAID OFF","",BO74+1)</f>
        <v/>
      </c>
      <c r="BQ74" s="156" t="str">
        <f t="shared" ref="BQ74" ca="1" si="1718">IF(BQ73="PAID OFF","",BP74+1)</f>
        <v/>
      </c>
      <c r="BR74" s="156" t="str">
        <f t="shared" ref="BR74" ca="1" si="1719">IF(BR73="PAID OFF","",BQ74+1)</f>
        <v/>
      </c>
      <c r="BS74" s="156" t="str">
        <f t="shared" ref="BS74" ca="1" si="1720">IF(BS73="PAID OFF","",BR74+1)</f>
        <v/>
      </c>
      <c r="BT74" s="156" t="str">
        <f t="shared" ref="BT74" ca="1" si="1721">IF(BT73="PAID OFF","",BS74+1)</f>
        <v/>
      </c>
      <c r="BU74" s="156" t="str">
        <f t="shared" ref="BU74" ca="1" si="1722">IF(BU73="PAID OFF","",BT74+1)</f>
        <v/>
      </c>
      <c r="BV74" s="156" t="str">
        <f t="shared" ref="BV74" ca="1" si="1723">IF(BV73="PAID OFF","",BU74+1)</f>
        <v/>
      </c>
      <c r="BW74" s="156" t="str">
        <f t="shared" ref="BW74" ca="1" si="1724">IF(BW73="PAID OFF","",BV74+1)</f>
        <v/>
      </c>
      <c r="BX74" s="156" t="str">
        <f t="shared" ref="BX74" ca="1" si="1725">IF(BX73="PAID OFF","",BW74+1)</f>
        <v/>
      </c>
      <c r="BY74" s="156" t="str">
        <f t="shared" ref="BY74" ca="1" si="1726">IF(BY73="PAID OFF","",BX74+1)</f>
        <v/>
      </c>
      <c r="BZ74" s="156" t="str">
        <f t="shared" ref="BZ74" ca="1" si="1727">IF(BZ73="PAID OFF","",BY74+1)</f>
        <v/>
      </c>
      <c r="CA74" s="156" t="str">
        <f t="shared" ref="CA74" ca="1" si="1728">IF(CA73="PAID OFF","",BZ74+1)</f>
        <v/>
      </c>
      <c r="CB74" s="156" t="str">
        <f t="shared" ref="CB74" ca="1" si="1729">IF(CB73="PAID OFF","",CA74+1)</f>
        <v/>
      </c>
      <c r="CC74" s="156" t="str">
        <f t="shared" ref="CC74" ca="1" si="1730">IF(CC73="PAID OFF","",CB74+1)</f>
        <v/>
      </c>
      <c r="CD74" s="156" t="str">
        <f t="shared" ref="CD74" ca="1" si="1731">IF(CD73="PAID OFF","",CC74+1)</f>
        <v/>
      </c>
      <c r="CE74" s="156" t="str">
        <f t="shared" ref="CE74" ca="1" si="1732">IF(CE73="PAID OFF","",CD74+1)</f>
        <v/>
      </c>
      <c r="CF74" s="156" t="str">
        <f t="shared" ref="CF74" ca="1" si="1733">IF(CF73="PAID OFF","",CE74+1)</f>
        <v/>
      </c>
      <c r="CG74" s="156" t="str">
        <f t="shared" ref="CG74" ca="1" si="1734">IF(CG73="PAID OFF","",CF74+1)</f>
        <v/>
      </c>
      <c r="CH74" s="156" t="str">
        <f t="shared" ref="CH74" ca="1" si="1735">IF(CH73="PAID OFF","",CG74+1)</f>
        <v/>
      </c>
      <c r="CI74" s="156" t="str">
        <f t="shared" ref="CI74" ca="1" si="1736">IF(CI73="PAID OFF","",CH74+1)</f>
        <v/>
      </c>
      <c r="CJ74" s="156" t="str">
        <f t="shared" ref="CJ74" ca="1" si="1737">IF(CJ73="PAID OFF","",CI74+1)</f>
        <v/>
      </c>
      <c r="CK74" s="156" t="str">
        <f t="shared" ref="CK74" ca="1" si="1738">IF(CK73="PAID OFF","",CJ74+1)</f>
        <v/>
      </c>
      <c r="CL74" s="156" t="str">
        <f t="shared" ref="CL74" ca="1" si="1739">IF(CL73="PAID OFF","",CK74+1)</f>
        <v/>
      </c>
      <c r="CM74" s="156" t="str">
        <f t="shared" ref="CM74" ca="1" si="1740">IF(CM73="PAID OFF","",CL74+1)</f>
        <v/>
      </c>
      <c r="CN74" s="156" t="str">
        <f t="shared" ref="CN74" ca="1" si="1741">IF(CN73="PAID OFF","",CM74+1)</f>
        <v/>
      </c>
      <c r="CO74" s="156" t="str">
        <f t="shared" ref="CO74" ca="1" si="1742">IF(CO73="PAID OFF","",CN74+1)</f>
        <v/>
      </c>
      <c r="CP74" s="156" t="str">
        <f t="shared" ref="CP74" ca="1" si="1743">IF(CP73="PAID OFF","",CO74+1)</f>
        <v/>
      </c>
      <c r="CQ74" s="156" t="str">
        <f t="shared" ref="CQ74" ca="1" si="1744">IF(CQ73="PAID OFF","",CP74+1)</f>
        <v/>
      </c>
      <c r="CR74" s="156" t="str">
        <f t="shared" ref="CR74" ca="1" si="1745">IF(CR73="PAID OFF","",CQ74+1)</f>
        <v/>
      </c>
      <c r="CS74" s="156" t="str">
        <f t="shared" ref="CS74" ca="1" si="1746">IF(CS73="PAID OFF","",CR74+1)</f>
        <v/>
      </c>
      <c r="CT74" s="156" t="str">
        <f t="shared" ref="CT74" ca="1" si="1747">IF(CT73="PAID OFF","",CS74+1)</f>
        <v/>
      </c>
      <c r="CU74" s="156" t="str">
        <f t="shared" ref="CU74" ca="1" si="1748">IF(CU73="PAID OFF","",CT74+1)</f>
        <v/>
      </c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</row>
    <row r="75" spans="1:123" x14ac:dyDescent="0.35">
      <c r="A75" s="15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</row>
    <row r="76" spans="1:123" x14ac:dyDescent="0.35">
      <c r="A76" s="15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</row>
    <row r="77" spans="1:123" x14ac:dyDescent="0.35">
      <c r="A77" s="15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</row>
    <row r="78" spans="1:123" x14ac:dyDescent="0.35">
      <c r="A78" s="15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</row>
    <row r="79" spans="1:123" x14ac:dyDescent="0.35">
      <c r="A79" s="15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</row>
    <row r="80" spans="1:123" x14ac:dyDescent="0.35">
      <c r="A80" s="15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</row>
    <row r="81" spans="1:123" x14ac:dyDescent="0.35">
      <c r="A81" s="15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</row>
    <row r="82" spans="1:123" x14ac:dyDescent="0.35">
      <c r="A82" s="15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</row>
    <row r="83" spans="1:123" x14ac:dyDescent="0.35">
      <c r="A83" s="15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</row>
    <row r="84" spans="1:123" x14ac:dyDescent="0.35">
      <c r="A84" s="15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</row>
    <row r="85" spans="1:123" x14ac:dyDescent="0.35">
      <c r="A85" s="15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</row>
    <row r="86" spans="1:123" x14ac:dyDescent="0.35">
      <c r="A86" s="15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</row>
    <row r="87" spans="1:123" x14ac:dyDescent="0.35">
      <c r="A87" s="15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</row>
    <row r="88" spans="1:123" x14ac:dyDescent="0.35">
      <c r="A88" s="15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</row>
    <row r="89" spans="1:123" x14ac:dyDescent="0.35">
      <c r="A89" s="15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</row>
    <row r="90" spans="1:123" x14ac:dyDescent="0.35">
      <c r="A90" s="15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</row>
    <row r="91" spans="1:123" x14ac:dyDescent="0.3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</row>
    <row r="92" spans="1:123" x14ac:dyDescent="0.3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</row>
    <row r="93" spans="1:123" x14ac:dyDescent="0.3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</row>
    <row r="94" spans="1:123" x14ac:dyDescent="0.3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</row>
    <row r="95" spans="1:123" x14ac:dyDescent="0.3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</row>
    <row r="96" spans="1:123" x14ac:dyDescent="0.3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</row>
    <row r="97" spans="1:123" x14ac:dyDescent="0.3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</row>
    <row r="98" spans="1:123" x14ac:dyDescent="0.3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</row>
    <row r="99" spans="1:123" x14ac:dyDescent="0.3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</row>
    <row r="100" spans="1:123" x14ac:dyDescent="0.3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</row>
    <row r="101" spans="1:123" x14ac:dyDescent="0.3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</row>
    <row r="102" spans="1:123" x14ac:dyDescent="0.3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</row>
    <row r="103" spans="1:123" x14ac:dyDescent="0.3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</row>
    <row r="104" spans="1:123" x14ac:dyDescent="0.3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</row>
    <row r="105" spans="1:123" x14ac:dyDescent="0.3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</row>
    <row r="106" spans="1:123" x14ac:dyDescent="0.3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</row>
    <row r="107" spans="1:123" x14ac:dyDescent="0.3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</row>
    <row r="108" spans="1:123" x14ac:dyDescent="0.3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</row>
    <row r="109" spans="1:123" x14ac:dyDescent="0.3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</row>
    <row r="110" spans="1:123" x14ac:dyDescent="0.3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</row>
    <row r="111" spans="1:123" x14ac:dyDescent="0.3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</row>
    <row r="112" spans="1:123" x14ac:dyDescent="0.3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</row>
    <row r="113" spans="1:123" x14ac:dyDescent="0.3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</row>
    <row r="114" spans="1:123" x14ac:dyDescent="0.3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</row>
    <row r="115" spans="1:123" x14ac:dyDescent="0.3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</row>
    <row r="116" spans="1:123" x14ac:dyDescent="0.3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</row>
    <row r="117" spans="1:123" x14ac:dyDescent="0.3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</row>
    <row r="118" spans="1:123" x14ac:dyDescent="0.3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</row>
    <row r="119" spans="1:123" x14ac:dyDescent="0.3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</row>
    <row r="120" spans="1:123" x14ac:dyDescent="0.3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</row>
    <row r="121" spans="1:123" x14ac:dyDescent="0.3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</row>
    <row r="122" spans="1:123" x14ac:dyDescent="0.3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</row>
    <row r="123" spans="1:123" x14ac:dyDescent="0.3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</row>
    <row r="124" spans="1:123" x14ac:dyDescent="0.3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</row>
    <row r="125" spans="1:123" x14ac:dyDescent="0.3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</row>
    <row r="126" spans="1:123" x14ac:dyDescent="0.3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</row>
    <row r="127" spans="1:123" x14ac:dyDescent="0.3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</row>
    <row r="128" spans="1:123" x14ac:dyDescent="0.3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</row>
    <row r="129" spans="1:123" x14ac:dyDescent="0.3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</row>
    <row r="130" spans="1:123" x14ac:dyDescent="0.3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</row>
    <row r="131" spans="1:123" x14ac:dyDescent="0.3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</row>
    <row r="132" spans="1:123" x14ac:dyDescent="0.3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</row>
    <row r="133" spans="1:123" x14ac:dyDescent="0.3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</row>
    <row r="134" spans="1:123" x14ac:dyDescent="0.3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</row>
    <row r="135" spans="1:123" x14ac:dyDescent="0.3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</row>
    <row r="136" spans="1:123" x14ac:dyDescent="0.3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</row>
    <row r="137" spans="1:123" x14ac:dyDescent="0.3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</row>
    <row r="138" spans="1:123" x14ac:dyDescent="0.3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</row>
    <row r="139" spans="1:123" x14ac:dyDescent="0.3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</row>
    <row r="140" spans="1:123" x14ac:dyDescent="0.3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</row>
    <row r="141" spans="1:123" x14ac:dyDescent="0.3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</row>
    <row r="142" spans="1:123" x14ac:dyDescent="0.3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</row>
    <row r="143" spans="1:123" x14ac:dyDescent="0.3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</row>
    <row r="144" spans="1:123" x14ac:dyDescent="0.3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</row>
    <row r="145" spans="1:123" x14ac:dyDescent="0.3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</row>
    <row r="146" spans="1:123" x14ac:dyDescent="0.3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</row>
    <row r="147" spans="1:123" x14ac:dyDescent="0.3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</row>
    <row r="148" spans="1:123" x14ac:dyDescent="0.3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</row>
    <row r="149" spans="1:123" x14ac:dyDescent="0.3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</row>
    <row r="150" spans="1:123" x14ac:dyDescent="0.3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</row>
    <row r="151" spans="1:123" x14ac:dyDescent="0.3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</row>
    <row r="152" spans="1:123" x14ac:dyDescent="0.3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</row>
    <row r="153" spans="1:123" x14ac:dyDescent="0.3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</row>
    <row r="154" spans="1:123" x14ac:dyDescent="0.3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</row>
    <row r="155" spans="1:123" x14ac:dyDescent="0.3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</row>
    <row r="156" spans="1:123" x14ac:dyDescent="0.3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</row>
    <row r="157" spans="1:123" x14ac:dyDescent="0.3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</row>
    <row r="158" spans="1:123" x14ac:dyDescent="0.3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</row>
    <row r="159" spans="1:123" x14ac:dyDescent="0.3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</row>
    <row r="160" spans="1:123" x14ac:dyDescent="0.3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</row>
    <row r="161" spans="1:123" x14ac:dyDescent="0.3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</row>
    <row r="162" spans="1:123" x14ac:dyDescent="0.3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</row>
    <row r="163" spans="1:123" x14ac:dyDescent="0.3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</row>
    <row r="164" spans="1:123" x14ac:dyDescent="0.3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</row>
    <row r="165" spans="1:123" x14ac:dyDescent="0.3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</row>
    <row r="166" spans="1:123" x14ac:dyDescent="0.3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</row>
    <row r="167" spans="1:123" x14ac:dyDescent="0.3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</row>
    <row r="168" spans="1:123" x14ac:dyDescent="0.3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</row>
    <row r="169" spans="1:123" x14ac:dyDescent="0.3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</row>
    <row r="170" spans="1:123" x14ac:dyDescent="0.3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</row>
    <row r="171" spans="1:123" x14ac:dyDescent="0.3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</row>
    <row r="172" spans="1:123" x14ac:dyDescent="0.3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</row>
    <row r="173" spans="1:123" x14ac:dyDescent="0.3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</row>
    <row r="174" spans="1:123" x14ac:dyDescent="0.3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</row>
    <row r="175" spans="1:123" x14ac:dyDescent="0.3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</row>
    <row r="176" spans="1:123" x14ac:dyDescent="0.3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</row>
    <row r="177" spans="1:123" x14ac:dyDescent="0.3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</row>
    <row r="178" spans="1:123" x14ac:dyDescent="0.3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</row>
    <row r="179" spans="1:123" x14ac:dyDescent="0.3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</row>
    <row r="180" spans="1:123" x14ac:dyDescent="0.3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</row>
    <row r="181" spans="1:123" x14ac:dyDescent="0.3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</row>
    <row r="182" spans="1:123" x14ac:dyDescent="0.3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</row>
    <row r="183" spans="1:123" x14ac:dyDescent="0.3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</row>
    <row r="184" spans="1:123" x14ac:dyDescent="0.3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</row>
    <row r="185" spans="1:123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</row>
    <row r="186" spans="1:123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</row>
    <row r="187" spans="1:123" x14ac:dyDescent="0.3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</row>
    <row r="188" spans="1:123" x14ac:dyDescent="0.3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</row>
    <row r="189" spans="1:123" x14ac:dyDescent="0.3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</row>
    <row r="190" spans="1:123" x14ac:dyDescent="0.3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</row>
    <row r="191" spans="1:123" x14ac:dyDescent="0.3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</row>
    <row r="192" spans="1:123" x14ac:dyDescent="0.3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</row>
    <row r="193" spans="1:123" x14ac:dyDescent="0.3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</row>
    <row r="194" spans="1:123" x14ac:dyDescent="0.3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</row>
    <row r="195" spans="1:123" x14ac:dyDescent="0.3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</row>
    <row r="196" spans="1:123" x14ac:dyDescent="0.3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</row>
    <row r="197" spans="1:123" x14ac:dyDescent="0.3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</row>
    <row r="198" spans="1:123" x14ac:dyDescent="0.3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</row>
    <row r="199" spans="1:123" x14ac:dyDescent="0.3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</row>
    <row r="200" spans="1:123" x14ac:dyDescent="0.3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</row>
    <row r="201" spans="1:123" x14ac:dyDescent="0.3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</row>
    <row r="202" spans="1:123" x14ac:dyDescent="0.3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</row>
    <row r="203" spans="1:123" x14ac:dyDescent="0.3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</row>
    <row r="204" spans="1:123" x14ac:dyDescent="0.3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</row>
    <row r="205" spans="1:123" x14ac:dyDescent="0.3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</row>
    <row r="206" spans="1:123" x14ac:dyDescent="0.3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</row>
    <row r="207" spans="1:123" x14ac:dyDescent="0.3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</row>
    <row r="208" spans="1:123" x14ac:dyDescent="0.3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</row>
    <row r="209" spans="1:123" x14ac:dyDescent="0.3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</row>
    <row r="210" spans="1:123" x14ac:dyDescent="0.3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</row>
    <row r="211" spans="1:123" x14ac:dyDescent="0.3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</row>
    <row r="212" spans="1:123" x14ac:dyDescent="0.3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</row>
    <row r="213" spans="1:123" x14ac:dyDescent="0.3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</row>
    <row r="214" spans="1:123" x14ac:dyDescent="0.3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</row>
    <row r="215" spans="1:123" x14ac:dyDescent="0.3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</row>
    <row r="216" spans="1:123" x14ac:dyDescent="0.3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</row>
    <row r="217" spans="1:123" x14ac:dyDescent="0.3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</row>
    <row r="218" spans="1:123" x14ac:dyDescent="0.3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</row>
    <row r="219" spans="1:123" x14ac:dyDescent="0.3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</row>
    <row r="220" spans="1:123" x14ac:dyDescent="0.3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</row>
    <row r="221" spans="1:123" x14ac:dyDescent="0.3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</row>
    <row r="222" spans="1:123" x14ac:dyDescent="0.3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</row>
    <row r="223" spans="1:123" x14ac:dyDescent="0.3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</row>
    <row r="224" spans="1:123" x14ac:dyDescent="0.3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</row>
    <row r="225" spans="1:123" x14ac:dyDescent="0.3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</row>
    <row r="226" spans="1:123" x14ac:dyDescent="0.3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</row>
    <row r="227" spans="1:123" x14ac:dyDescent="0.3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</row>
    <row r="228" spans="1:123" x14ac:dyDescent="0.3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</row>
    <row r="229" spans="1:123" x14ac:dyDescent="0.3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</row>
    <row r="230" spans="1:123" x14ac:dyDescent="0.3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</row>
    <row r="231" spans="1:123" x14ac:dyDescent="0.3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</row>
    <row r="232" spans="1:123" x14ac:dyDescent="0.3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</row>
    <row r="233" spans="1:123" x14ac:dyDescent="0.3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</row>
    <row r="234" spans="1:123" x14ac:dyDescent="0.3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</row>
    <row r="235" spans="1:123" x14ac:dyDescent="0.3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</row>
    <row r="236" spans="1:123" x14ac:dyDescent="0.3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</row>
    <row r="237" spans="1:123" x14ac:dyDescent="0.3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</row>
    <row r="238" spans="1:123" x14ac:dyDescent="0.3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</row>
    <row r="239" spans="1:123" x14ac:dyDescent="0.3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</row>
    <row r="240" spans="1:123" x14ac:dyDescent="0.3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</row>
    <row r="241" spans="1:123" x14ac:dyDescent="0.3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</row>
    <row r="242" spans="1:123" x14ac:dyDescent="0.3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</row>
    <row r="243" spans="1:123" x14ac:dyDescent="0.3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</row>
    <row r="244" spans="1:123" x14ac:dyDescent="0.3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</row>
    <row r="245" spans="1:123" x14ac:dyDescent="0.3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</row>
    <row r="246" spans="1:123" x14ac:dyDescent="0.3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</row>
    <row r="247" spans="1:123" x14ac:dyDescent="0.3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</row>
    <row r="248" spans="1:123" x14ac:dyDescent="0.3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</row>
    <row r="249" spans="1:123" x14ac:dyDescent="0.3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</row>
    <row r="250" spans="1:123" x14ac:dyDescent="0.3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</row>
    <row r="251" spans="1:123" x14ac:dyDescent="0.3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</row>
    <row r="252" spans="1:123" x14ac:dyDescent="0.3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</row>
    <row r="253" spans="1:123" x14ac:dyDescent="0.3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</row>
    <row r="254" spans="1:123" x14ac:dyDescent="0.3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</row>
    <row r="255" spans="1:123" x14ac:dyDescent="0.3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</row>
    <row r="256" spans="1:123" x14ac:dyDescent="0.3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</row>
    <row r="257" spans="1:123" x14ac:dyDescent="0.3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</row>
    <row r="258" spans="1:123" x14ac:dyDescent="0.3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</row>
    <row r="259" spans="1:123" x14ac:dyDescent="0.3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</row>
    <row r="260" spans="1:123" x14ac:dyDescent="0.3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</row>
    <row r="261" spans="1:123" x14ac:dyDescent="0.3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</row>
    <row r="262" spans="1:123" x14ac:dyDescent="0.3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</row>
    <row r="263" spans="1:123" x14ac:dyDescent="0.3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</row>
    <row r="264" spans="1:123" x14ac:dyDescent="0.3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</row>
    <row r="265" spans="1:123" x14ac:dyDescent="0.3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</row>
    <row r="266" spans="1:123" x14ac:dyDescent="0.3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</row>
    <row r="267" spans="1:123" x14ac:dyDescent="0.3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</row>
    <row r="268" spans="1:123" x14ac:dyDescent="0.3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</row>
    <row r="269" spans="1:123" x14ac:dyDescent="0.3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</row>
    <row r="270" spans="1:123" x14ac:dyDescent="0.3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</row>
    <row r="271" spans="1:123" x14ac:dyDescent="0.3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</row>
    <row r="272" spans="1:123" x14ac:dyDescent="0.3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</row>
    <row r="273" spans="1:123" x14ac:dyDescent="0.3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</row>
    <row r="274" spans="1:123" x14ac:dyDescent="0.3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</row>
    <row r="275" spans="1:123" x14ac:dyDescent="0.3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</row>
    <row r="276" spans="1:123" x14ac:dyDescent="0.3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</row>
    <row r="277" spans="1:123" x14ac:dyDescent="0.3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</row>
    <row r="278" spans="1:123" x14ac:dyDescent="0.3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</row>
    <row r="279" spans="1:123" x14ac:dyDescent="0.3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</row>
    <row r="280" spans="1:123" x14ac:dyDescent="0.3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</row>
    <row r="281" spans="1:123" x14ac:dyDescent="0.3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</row>
    <row r="282" spans="1:123" x14ac:dyDescent="0.3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</row>
    <row r="283" spans="1:123" x14ac:dyDescent="0.3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</row>
    <row r="284" spans="1:123" x14ac:dyDescent="0.3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</row>
    <row r="285" spans="1:123" x14ac:dyDescent="0.3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</row>
    <row r="286" spans="1:123" x14ac:dyDescent="0.3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</row>
    <row r="287" spans="1:123" x14ac:dyDescent="0.3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</row>
    <row r="288" spans="1:123" x14ac:dyDescent="0.3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</row>
    <row r="289" spans="1:123" x14ac:dyDescent="0.3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</row>
    <row r="290" spans="1:123" x14ac:dyDescent="0.3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</row>
    <row r="291" spans="1:123" x14ac:dyDescent="0.3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</row>
    <row r="292" spans="1:123" x14ac:dyDescent="0.3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</row>
    <row r="293" spans="1:123" x14ac:dyDescent="0.3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</row>
    <row r="294" spans="1:123" x14ac:dyDescent="0.3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</row>
    <row r="295" spans="1:123" x14ac:dyDescent="0.3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</row>
    <row r="296" spans="1:123" x14ac:dyDescent="0.3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</row>
    <row r="297" spans="1:123" x14ac:dyDescent="0.3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</row>
    <row r="298" spans="1:123" x14ac:dyDescent="0.3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</row>
    <row r="299" spans="1:123" x14ac:dyDescent="0.3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</row>
    <row r="300" spans="1:123" x14ac:dyDescent="0.3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</row>
    <row r="301" spans="1:123" x14ac:dyDescent="0.3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</row>
    <row r="302" spans="1:123" x14ac:dyDescent="0.3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</row>
    <row r="303" spans="1:123" x14ac:dyDescent="0.3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</row>
    <row r="304" spans="1:123" x14ac:dyDescent="0.3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</row>
    <row r="305" spans="1:123" x14ac:dyDescent="0.3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</row>
    <row r="306" spans="1:123" x14ac:dyDescent="0.3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</row>
    <row r="307" spans="1:123" x14ac:dyDescent="0.3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</row>
    <row r="308" spans="1:123" x14ac:dyDescent="0.3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</row>
    <row r="309" spans="1:123" x14ac:dyDescent="0.3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</row>
    <row r="310" spans="1:123" x14ac:dyDescent="0.3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</row>
    <row r="311" spans="1:123" x14ac:dyDescent="0.3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</row>
    <row r="312" spans="1:123" x14ac:dyDescent="0.3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</row>
    <row r="313" spans="1:123" x14ac:dyDescent="0.3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</row>
    <row r="314" spans="1:123" x14ac:dyDescent="0.3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</row>
    <row r="315" spans="1:123" x14ac:dyDescent="0.3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</row>
    <row r="316" spans="1:123" x14ac:dyDescent="0.3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</row>
    <row r="317" spans="1:123" x14ac:dyDescent="0.3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</row>
    <row r="318" spans="1:123" x14ac:dyDescent="0.3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</row>
    <row r="319" spans="1:123" x14ac:dyDescent="0.3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</row>
    <row r="320" spans="1:123" x14ac:dyDescent="0.3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</row>
    <row r="321" spans="1:123" x14ac:dyDescent="0.3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</row>
    <row r="322" spans="1:123" x14ac:dyDescent="0.3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</row>
    <row r="323" spans="1:123" x14ac:dyDescent="0.3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</row>
    <row r="324" spans="1:123" x14ac:dyDescent="0.3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</row>
    <row r="325" spans="1:123" x14ac:dyDescent="0.3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</row>
    <row r="326" spans="1:123" x14ac:dyDescent="0.3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</row>
    <row r="327" spans="1:123" x14ac:dyDescent="0.3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</row>
    <row r="328" spans="1:123" x14ac:dyDescent="0.3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</row>
    <row r="329" spans="1:123" x14ac:dyDescent="0.3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</row>
    <row r="330" spans="1:123" x14ac:dyDescent="0.3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</row>
    <row r="331" spans="1:123" x14ac:dyDescent="0.3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</row>
    <row r="332" spans="1:123" x14ac:dyDescent="0.3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</row>
    <row r="333" spans="1:123" x14ac:dyDescent="0.3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</row>
    <row r="334" spans="1:123" x14ac:dyDescent="0.3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</row>
    <row r="335" spans="1:123" x14ac:dyDescent="0.3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</row>
    <row r="336" spans="1:123" x14ac:dyDescent="0.3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</row>
    <row r="337" spans="1:123" x14ac:dyDescent="0.3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</row>
    <row r="338" spans="1:123" x14ac:dyDescent="0.3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</row>
    <row r="339" spans="1:123" x14ac:dyDescent="0.3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</row>
    <row r="340" spans="1:123" x14ac:dyDescent="0.3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</row>
    <row r="341" spans="1:123" x14ac:dyDescent="0.3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</row>
    <row r="342" spans="1:123" x14ac:dyDescent="0.3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</row>
    <row r="343" spans="1:123" x14ac:dyDescent="0.3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</row>
    <row r="344" spans="1:123" x14ac:dyDescent="0.3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</row>
    <row r="345" spans="1:123" x14ac:dyDescent="0.3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</row>
    <row r="346" spans="1:123" x14ac:dyDescent="0.3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</row>
    <row r="347" spans="1:123" x14ac:dyDescent="0.3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</row>
    <row r="348" spans="1:123" x14ac:dyDescent="0.3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</row>
    <row r="349" spans="1:123" x14ac:dyDescent="0.3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</row>
    <row r="350" spans="1:123" x14ac:dyDescent="0.3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</row>
    <row r="351" spans="1:123" x14ac:dyDescent="0.3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</row>
    <row r="352" spans="1:123" x14ac:dyDescent="0.3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</row>
    <row r="353" spans="1:123" x14ac:dyDescent="0.3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</row>
    <row r="354" spans="1:123" x14ac:dyDescent="0.3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</row>
    <row r="355" spans="1:123" x14ac:dyDescent="0.3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</row>
    <row r="356" spans="1:123" x14ac:dyDescent="0.3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</row>
    <row r="357" spans="1:123" x14ac:dyDescent="0.3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</row>
    <row r="358" spans="1:123" x14ac:dyDescent="0.3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</row>
    <row r="359" spans="1:123" x14ac:dyDescent="0.3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</row>
    <row r="360" spans="1:123" x14ac:dyDescent="0.3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</row>
    <row r="361" spans="1:123" x14ac:dyDescent="0.3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</row>
    <row r="362" spans="1:123" x14ac:dyDescent="0.3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</row>
    <row r="363" spans="1:123" x14ac:dyDescent="0.3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</row>
    <row r="364" spans="1:123" x14ac:dyDescent="0.3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</row>
    <row r="365" spans="1:123" x14ac:dyDescent="0.3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</row>
    <row r="366" spans="1:123" x14ac:dyDescent="0.3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</row>
    <row r="367" spans="1:123" x14ac:dyDescent="0.3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</row>
    <row r="368" spans="1:123" x14ac:dyDescent="0.3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</row>
    <row r="369" spans="1:123" x14ac:dyDescent="0.3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</row>
    <row r="370" spans="1:123" x14ac:dyDescent="0.3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</row>
    <row r="371" spans="1:123" x14ac:dyDescent="0.3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</row>
    <row r="372" spans="1:123" x14ac:dyDescent="0.3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</row>
    <row r="373" spans="1:123" x14ac:dyDescent="0.3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</row>
    <row r="374" spans="1:123" x14ac:dyDescent="0.3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</row>
    <row r="375" spans="1:123" x14ac:dyDescent="0.3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</row>
    <row r="376" spans="1:123" x14ac:dyDescent="0.3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</row>
    <row r="377" spans="1:123" x14ac:dyDescent="0.3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</row>
    <row r="378" spans="1:123" x14ac:dyDescent="0.3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</row>
    <row r="379" spans="1:123" x14ac:dyDescent="0.3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</row>
    <row r="380" spans="1:123" x14ac:dyDescent="0.3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</row>
    <row r="381" spans="1:123" x14ac:dyDescent="0.3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</row>
    <row r="382" spans="1:123" x14ac:dyDescent="0.3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</row>
    <row r="383" spans="1:123" x14ac:dyDescent="0.3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</row>
    <row r="384" spans="1:123" x14ac:dyDescent="0.3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</row>
    <row r="385" spans="1:123" x14ac:dyDescent="0.3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</row>
    <row r="386" spans="1:123" x14ac:dyDescent="0.3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</row>
    <row r="387" spans="1:123" x14ac:dyDescent="0.3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</row>
    <row r="388" spans="1:123" x14ac:dyDescent="0.3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</row>
    <row r="389" spans="1:123" x14ac:dyDescent="0.3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</row>
    <row r="390" spans="1:123" x14ac:dyDescent="0.3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</row>
    <row r="391" spans="1:123" x14ac:dyDescent="0.3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</row>
    <row r="392" spans="1:123" x14ac:dyDescent="0.3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</row>
    <row r="393" spans="1:123" x14ac:dyDescent="0.3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</row>
    <row r="394" spans="1:123" x14ac:dyDescent="0.3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</row>
    <row r="395" spans="1:123" x14ac:dyDescent="0.3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</row>
    <row r="396" spans="1:123" x14ac:dyDescent="0.3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</row>
    <row r="397" spans="1:123" x14ac:dyDescent="0.3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</row>
    <row r="398" spans="1:123" x14ac:dyDescent="0.3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</row>
    <row r="399" spans="1:123" x14ac:dyDescent="0.3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</row>
    <row r="400" spans="1:123" x14ac:dyDescent="0.3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</row>
    <row r="401" spans="1:123" x14ac:dyDescent="0.3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</row>
    <row r="402" spans="1:123" x14ac:dyDescent="0.3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</row>
    <row r="403" spans="1:123" x14ac:dyDescent="0.3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</row>
    <row r="404" spans="1:123" x14ac:dyDescent="0.3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</row>
    <row r="405" spans="1:123" x14ac:dyDescent="0.3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</row>
    <row r="406" spans="1:123" x14ac:dyDescent="0.3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</row>
    <row r="407" spans="1:123" x14ac:dyDescent="0.3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</row>
    <row r="408" spans="1:123" x14ac:dyDescent="0.3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</row>
    <row r="409" spans="1:123" x14ac:dyDescent="0.3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</row>
    <row r="410" spans="1:123" x14ac:dyDescent="0.3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</row>
    <row r="411" spans="1:123" x14ac:dyDescent="0.3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</row>
    <row r="412" spans="1:123" x14ac:dyDescent="0.3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</row>
    <row r="413" spans="1:123" x14ac:dyDescent="0.3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</row>
    <row r="414" spans="1:123" x14ac:dyDescent="0.3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</row>
    <row r="415" spans="1:123" x14ac:dyDescent="0.3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</row>
    <row r="416" spans="1:123" x14ac:dyDescent="0.3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</row>
    <row r="417" spans="1:123" x14ac:dyDescent="0.3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</row>
    <row r="418" spans="1:123" x14ac:dyDescent="0.3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</row>
    <row r="419" spans="1:123" x14ac:dyDescent="0.3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</row>
    <row r="420" spans="1:123" x14ac:dyDescent="0.3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</row>
    <row r="421" spans="1:123" x14ac:dyDescent="0.3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</row>
    <row r="422" spans="1:123" x14ac:dyDescent="0.3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</row>
    <row r="423" spans="1:123" x14ac:dyDescent="0.3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</row>
    <row r="424" spans="1:123" x14ac:dyDescent="0.3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</row>
    <row r="425" spans="1:123" x14ac:dyDescent="0.3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</row>
    <row r="426" spans="1:123" x14ac:dyDescent="0.3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</row>
    <row r="427" spans="1:123" x14ac:dyDescent="0.3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</row>
    <row r="428" spans="1:123" x14ac:dyDescent="0.3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</row>
    <row r="429" spans="1:123" x14ac:dyDescent="0.3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</row>
    <row r="430" spans="1:123" x14ac:dyDescent="0.3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</row>
    <row r="431" spans="1:123" x14ac:dyDescent="0.3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</row>
    <row r="432" spans="1:123" x14ac:dyDescent="0.3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</row>
    <row r="433" spans="1:123" x14ac:dyDescent="0.3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</row>
    <row r="434" spans="1:123" x14ac:dyDescent="0.3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</row>
    <row r="435" spans="1:123" x14ac:dyDescent="0.3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</row>
    <row r="436" spans="1:123" x14ac:dyDescent="0.3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</row>
    <row r="437" spans="1:123" x14ac:dyDescent="0.3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</row>
    <row r="438" spans="1:123" x14ac:dyDescent="0.3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</row>
    <row r="439" spans="1:123" x14ac:dyDescent="0.3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</row>
    <row r="440" spans="1:123" x14ac:dyDescent="0.3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</row>
    <row r="441" spans="1:123" x14ac:dyDescent="0.3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</row>
    <row r="442" spans="1:123" x14ac:dyDescent="0.3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</row>
    <row r="443" spans="1:123" x14ac:dyDescent="0.3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</row>
    <row r="444" spans="1:123" x14ac:dyDescent="0.3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</row>
    <row r="445" spans="1:123" x14ac:dyDescent="0.3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</row>
    <row r="446" spans="1:123" x14ac:dyDescent="0.3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</row>
    <row r="447" spans="1:123" x14ac:dyDescent="0.3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</row>
    <row r="448" spans="1:123" x14ac:dyDescent="0.3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</row>
    <row r="449" spans="1:123" x14ac:dyDescent="0.3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</row>
    <row r="450" spans="1:123" x14ac:dyDescent="0.3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</row>
    <row r="451" spans="1:123" x14ac:dyDescent="0.3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</row>
    <row r="452" spans="1:123" x14ac:dyDescent="0.3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</row>
    <row r="453" spans="1:123" x14ac:dyDescent="0.3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</row>
    <row r="454" spans="1:123" x14ac:dyDescent="0.3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</row>
    <row r="455" spans="1:123" x14ac:dyDescent="0.3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</row>
    <row r="456" spans="1:123" x14ac:dyDescent="0.3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</row>
    <row r="457" spans="1:123" x14ac:dyDescent="0.3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</row>
    <row r="458" spans="1:123" x14ac:dyDescent="0.3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</row>
    <row r="459" spans="1:123" x14ac:dyDescent="0.3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</row>
    <row r="460" spans="1:123" x14ac:dyDescent="0.3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</row>
    <row r="461" spans="1:123" x14ac:dyDescent="0.3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</row>
    <row r="462" spans="1:123" x14ac:dyDescent="0.3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</row>
    <row r="463" spans="1:123" x14ac:dyDescent="0.3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</row>
    <row r="464" spans="1:123" x14ac:dyDescent="0.3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</row>
    <row r="465" spans="1:123" x14ac:dyDescent="0.3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</row>
    <row r="466" spans="1:123" x14ac:dyDescent="0.3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</row>
    <row r="467" spans="1:123" x14ac:dyDescent="0.3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</row>
    <row r="468" spans="1:123" x14ac:dyDescent="0.3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</row>
    <row r="469" spans="1:123" x14ac:dyDescent="0.3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</row>
    <row r="470" spans="1:123" x14ac:dyDescent="0.3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</row>
    <row r="471" spans="1:123" x14ac:dyDescent="0.3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</row>
    <row r="472" spans="1:123" x14ac:dyDescent="0.3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</row>
    <row r="473" spans="1:123" x14ac:dyDescent="0.3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</row>
    <row r="474" spans="1:123" x14ac:dyDescent="0.3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</row>
    <row r="475" spans="1:123" x14ac:dyDescent="0.3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</row>
    <row r="476" spans="1:123" x14ac:dyDescent="0.3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</row>
    <row r="477" spans="1:123" x14ac:dyDescent="0.3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</row>
    <row r="478" spans="1:123" x14ac:dyDescent="0.3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</row>
    <row r="479" spans="1:123" x14ac:dyDescent="0.3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</row>
    <row r="480" spans="1:123" x14ac:dyDescent="0.3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</row>
    <row r="481" spans="1:123" x14ac:dyDescent="0.3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</row>
    <row r="482" spans="1:123" x14ac:dyDescent="0.3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</row>
    <row r="483" spans="1:123" x14ac:dyDescent="0.3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</row>
    <row r="484" spans="1:123" x14ac:dyDescent="0.3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</row>
    <row r="485" spans="1:123" x14ac:dyDescent="0.3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</row>
    <row r="486" spans="1:123" x14ac:dyDescent="0.3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</row>
    <row r="487" spans="1:123" x14ac:dyDescent="0.3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</row>
    <row r="488" spans="1:123" x14ac:dyDescent="0.3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</row>
    <row r="489" spans="1:123" x14ac:dyDescent="0.3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</row>
    <row r="490" spans="1:123" x14ac:dyDescent="0.3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</row>
    <row r="491" spans="1:123" x14ac:dyDescent="0.3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</row>
    <row r="492" spans="1:123" x14ac:dyDescent="0.3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</row>
    <row r="493" spans="1:123" x14ac:dyDescent="0.3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</row>
    <row r="494" spans="1:123" x14ac:dyDescent="0.3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</row>
    <row r="495" spans="1:123" x14ac:dyDescent="0.3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</row>
    <row r="496" spans="1:123" x14ac:dyDescent="0.3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</row>
    <row r="497" spans="1:123" x14ac:dyDescent="0.3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</row>
    <row r="498" spans="1:123" x14ac:dyDescent="0.3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</row>
    <row r="499" spans="1:123" x14ac:dyDescent="0.3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</row>
    <row r="500" spans="1:123" x14ac:dyDescent="0.3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</row>
    <row r="501" spans="1:123" x14ac:dyDescent="0.3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</row>
    <row r="502" spans="1:123" x14ac:dyDescent="0.3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</row>
    <row r="503" spans="1:123" x14ac:dyDescent="0.3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</row>
    <row r="504" spans="1:123" x14ac:dyDescent="0.3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</row>
    <row r="505" spans="1:123" x14ac:dyDescent="0.3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</row>
    <row r="506" spans="1:123" x14ac:dyDescent="0.3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</row>
    <row r="507" spans="1:123" x14ac:dyDescent="0.3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</row>
    <row r="508" spans="1:123" x14ac:dyDescent="0.3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</row>
    <row r="509" spans="1:123" x14ac:dyDescent="0.3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</row>
    <row r="510" spans="1:123" x14ac:dyDescent="0.3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</row>
    <row r="511" spans="1:123" x14ac:dyDescent="0.3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</row>
    <row r="512" spans="1:123" x14ac:dyDescent="0.3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</row>
    <row r="513" spans="1:123" x14ac:dyDescent="0.3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</row>
    <row r="514" spans="1:123" x14ac:dyDescent="0.3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</row>
    <row r="515" spans="1:123" x14ac:dyDescent="0.3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</row>
    <row r="516" spans="1:123" x14ac:dyDescent="0.3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</row>
    <row r="517" spans="1:123" x14ac:dyDescent="0.3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</row>
    <row r="518" spans="1:123" x14ac:dyDescent="0.3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</row>
    <row r="519" spans="1:123" x14ac:dyDescent="0.3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</row>
    <row r="520" spans="1:123" x14ac:dyDescent="0.3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</row>
    <row r="521" spans="1:123" x14ac:dyDescent="0.3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</row>
    <row r="522" spans="1:123" x14ac:dyDescent="0.3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</row>
    <row r="523" spans="1:123" x14ac:dyDescent="0.3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</row>
    <row r="524" spans="1:123" x14ac:dyDescent="0.3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</row>
    <row r="525" spans="1:123" x14ac:dyDescent="0.3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</row>
    <row r="526" spans="1:123" x14ac:dyDescent="0.3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</row>
    <row r="527" spans="1:123" x14ac:dyDescent="0.3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</row>
    <row r="528" spans="1:123" x14ac:dyDescent="0.3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</row>
    <row r="529" spans="1:123" x14ac:dyDescent="0.3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</row>
    <row r="530" spans="1:123" x14ac:dyDescent="0.3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</row>
    <row r="531" spans="1:123" x14ac:dyDescent="0.3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</row>
    <row r="532" spans="1:123" x14ac:dyDescent="0.3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</row>
    <row r="533" spans="1:123" x14ac:dyDescent="0.3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</row>
    <row r="534" spans="1:123" x14ac:dyDescent="0.3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</row>
    <row r="535" spans="1:123" x14ac:dyDescent="0.3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</row>
    <row r="536" spans="1:123" x14ac:dyDescent="0.3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</row>
    <row r="537" spans="1:123" x14ac:dyDescent="0.3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</row>
    <row r="538" spans="1:123" x14ac:dyDescent="0.3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</row>
    <row r="539" spans="1:123" x14ac:dyDescent="0.3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</row>
    <row r="540" spans="1:123" x14ac:dyDescent="0.3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</row>
    <row r="541" spans="1:123" x14ac:dyDescent="0.3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</row>
    <row r="542" spans="1:123" x14ac:dyDescent="0.3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</row>
    <row r="543" spans="1:123" x14ac:dyDescent="0.3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</row>
    <row r="544" spans="1:123" x14ac:dyDescent="0.3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</row>
    <row r="545" spans="1:123" x14ac:dyDescent="0.3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</row>
    <row r="546" spans="1:123" x14ac:dyDescent="0.3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</row>
    <row r="547" spans="1:123" x14ac:dyDescent="0.3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</row>
    <row r="548" spans="1:123" x14ac:dyDescent="0.3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</row>
    <row r="549" spans="1:123" x14ac:dyDescent="0.3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</row>
    <row r="550" spans="1:123" x14ac:dyDescent="0.3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</row>
    <row r="551" spans="1:123" x14ac:dyDescent="0.3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</row>
    <row r="552" spans="1:123" x14ac:dyDescent="0.3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</row>
    <row r="553" spans="1:123" x14ac:dyDescent="0.3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</row>
    <row r="554" spans="1:123" x14ac:dyDescent="0.3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</row>
    <row r="555" spans="1:123" x14ac:dyDescent="0.3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</row>
    <row r="556" spans="1:123" x14ac:dyDescent="0.3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</row>
    <row r="557" spans="1:123" x14ac:dyDescent="0.3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</row>
    <row r="558" spans="1:123" x14ac:dyDescent="0.3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</row>
    <row r="559" spans="1:123" x14ac:dyDescent="0.3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</row>
    <row r="560" spans="1:123" x14ac:dyDescent="0.3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</row>
    <row r="561" spans="1:123" x14ac:dyDescent="0.3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</row>
    <row r="562" spans="1:123" x14ac:dyDescent="0.3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</row>
    <row r="563" spans="1:123" x14ac:dyDescent="0.3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</row>
    <row r="564" spans="1:123" x14ac:dyDescent="0.3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</row>
    <row r="565" spans="1:123" x14ac:dyDescent="0.3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</row>
    <row r="566" spans="1:123" x14ac:dyDescent="0.3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</row>
    <row r="567" spans="1:123" x14ac:dyDescent="0.3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</row>
    <row r="568" spans="1:123" x14ac:dyDescent="0.3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</row>
    <row r="569" spans="1:123" x14ac:dyDescent="0.3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</row>
    <row r="570" spans="1:123" x14ac:dyDescent="0.3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</row>
    <row r="571" spans="1:123" x14ac:dyDescent="0.3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</row>
    <row r="572" spans="1:123" x14ac:dyDescent="0.3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</row>
    <row r="573" spans="1:123" x14ac:dyDescent="0.3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</row>
    <row r="574" spans="1:123" x14ac:dyDescent="0.3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</row>
    <row r="575" spans="1:123" x14ac:dyDescent="0.3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</row>
    <row r="576" spans="1:123" x14ac:dyDescent="0.3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</row>
    <row r="577" spans="1:123" x14ac:dyDescent="0.3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</row>
    <row r="578" spans="1:123" x14ac:dyDescent="0.3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</row>
    <row r="579" spans="1:123" x14ac:dyDescent="0.3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</row>
    <row r="580" spans="1:123" x14ac:dyDescent="0.3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</row>
    <row r="581" spans="1:123" x14ac:dyDescent="0.3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</row>
    <row r="582" spans="1:123" x14ac:dyDescent="0.3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</row>
    <row r="583" spans="1:123" x14ac:dyDescent="0.3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</row>
    <row r="584" spans="1:123" x14ac:dyDescent="0.3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</row>
    <row r="585" spans="1:123" x14ac:dyDescent="0.3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</row>
    <row r="586" spans="1:123" x14ac:dyDescent="0.3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</row>
    <row r="587" spans="1:123" x14ac:dyDescent="0.3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</row>
    <row r="588" spans="1:123" x14ac:dyDescent="0.3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</row>
    <row r="589" spans="1:123" x14ac:dyDescent="0.3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</row>
    <row r="590" spans="1:123" x14ac:dyDescent="0.3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</row>
    <row r="591" spans="1:123" x14ac:dyDescent="0.3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</row>
    <row r="592" spans="1:123" x14ac:dyDescent="0.3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</row>
    <row r="593" spans="1:123" x14ac:dyDescent="0.3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</row>
    <row r="594" spans="1:123" x14ac:dyDescent="0.3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</row>
    <row r="595" spans="1:123" x14ac:dyDescent="0.3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</row>
    <row r="596" spans="1:123" x14ac:dyDescent="0.3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</row>
    <row r="597" spans="1:123" x14ac:dyDescent="0.3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</row>
    <row r="598" spans="1:123" x14ac:dyDescent="0.3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</row>
    <row r="599" spans="1:123" x14ac:dyDescent="0.3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</row>
    <row r="600" spans="1:123" x14ac:dyDescent="0.3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</row>
    <row r="601" spans="1:123" x14ac:dyDescent="0.3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</row>
    <row r="602" spans="1:123" x14ac:dyDescent="0.3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</row>
    <row r="603" spans="1:123" x14ac:dyDescent="0.3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</row>
    <row r="604" spans="1:123" x14ac:dyDescent="0.3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</row>
    <row r="605" spans="1:123" x14ac:dyDescent="0.3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</row>
    <row r="606" spans="1:123" x14ac:dyDescent="0.3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</row>
    <row r="607" spans="1:123" x14ac:dyDescent="0.3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</row>
    <row r="608" spans="1:123" x14ac:dyDescent="0.3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</row>
    <row r="609" spans="1:123" x14ac:dyDescent="0.3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</row>
    <row r="610" spans="1:123" x14ac:dyDescent="0.3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</row>
    <row r="611" spans="1:123" x14ac:dyDescent="0.3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</row>
    <row r="612" spans="1:123" x14ac:dyDescent="0.3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</row>
    <row r="613" spans="1:123" x14ac:dyDescent="0.3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</row>
    <row r="614" spans="1:123" x14ac:dyDescent="0.3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</row>
    <row r="615" spans="1:123" x14ac:dyDescent="0.3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</row>
    <row r="616" spans="1:123" x14ac:dyDescent="0.3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</row>
    <row r="617" spans="1:123" x14ac:dyDescent="0.3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</row>
    <row r="618" spans="1:123" x14ac:dyDescent="0.3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</row>
    <row r="619" spans="1:123" x14ac:dyDescent="0.3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</row>
    <row r="620" spans="1:123" x14ac:dyDescent="0.3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</row>
    <row r="621" spans="1:123" x14ac:dyDescent="0.3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</row>
    <row r="622" spans="1:123" x14ac:dyDescent="0.3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</row>
    <row r="623" spans="1:123" x14ac:dyDescent="0.3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</row>
    <row r="624" spans="1:123" x14ac:dyDescent="0.3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</row>
    <row r="625" spans="1:123" x14ac:dyDescent="0.3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</row>
    <row r="626" spans="1:123" x14ac:dyDescent="0.3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</row>
    <row r="627" spans="1:123" x14ac:dyDescent="0.3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</row>
    <row r="628" spans="1:123" x14ac:dyDescent="0.3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</row>
    <row r="629" spans="1:123" x14ac:dyDescent="0.3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</row>
    <row r="630" spans="1:123" x14ac:dyDescent="0.3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</row>
    <row r="631" spans="1:123" x14ac:dyDescent="0.3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</row>
    <row r="632" spans="1:123" x14ac:dyDescent="0.3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</row>
    <row r="633" spans="1:123" x14ac:dyDescent="0.3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</row>
    <row r="634" spans="1:123" x14ac:dyDescent="0.3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</row>
    <row r="635" spans="1:123" x14ac:dyDescent="0.3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</row>
    <row r="636" spans="1:123" x14ac:dyDescent="0.3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</row>
    <row r="637" spans="1:123" x14ac:dyDescent="0.3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</row>
    <row r="638" spans="1:123" x14ac:dyDescent="0.3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</row>
    <row r="639" spans="1:123" x14ac:dyDescent="0.3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</row>
    <row r="640" spans="1:123" x14ac:dyDescent="0.3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</row>
    <row r="641" spans="1:123" x14ac:dyDescent="0.3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</row>
    <row r="642" spans="1:123" x14ac:dyDescent="0.3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</row>
    <row r="643" spans="1:123" x14ac:dyDescent="0.3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</row>
    <row r="644" spans="1:123" x14ac:dyDescent="0.3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</row>
    <row r="645" spans="1:123" x14ac:dyDescent="0.3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</row>
    <row r="646" spans="1:123" x14ac:dyDescent="0.3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</row>
    <row r="647" spans="1:123" x14ac:dyDescent="0.3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</row>
    <row r="648" spans="1:123" x14ac:dyDescent="0.3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</row>
    <row r="649" spans="1:123" x14ac:dyDescent="0.3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</row>
    <row r="650" spans="1:123" x14ac:dyDescent="0.3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</row>
    <row r="651" spans="1:123" x14ac:dyDescent="0.3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</row>
    <row r="652" spans="1:123" x14ac:dyDescent="0.3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</row>
    <row r="653" spans="1:123" x14ac:dyDescent="0.3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</row>
    <row r="654" spans="1:123" x14ac:dyDescent="0.3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</row>
    <row r="655" spans="1:123" x14ac:dyDescent="0.3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</row>
    <row r="656" spans="1:123" x14ac:dyDescent="0.3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</row>
    <row r="657" spans="1:123" x14ac:dyDescent="0.3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</row>
    <row r="658" spans="1:123" x14ac:dyDescent="0.3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</row>
    <row r="659" spans="1:123" x14ac:dyDescent="0.3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</row>
    <row r="660" spans="1:123" x14ac:dyDescent="0.3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</row>
    <row r="661" spans="1:123" x14ac:dyDescent="0.3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</row>
    <row r="662" spans="1:123" x14ac:dyDescent="0.3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</row>
    <row r="663" spans="1:123" x14ac:dyDescent="0.3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</row>
    <row r="664" spans="1:123" x14ac:dyDescent="0.3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</row>
    <row r="665" spans="1:123" x14ac:dyDescent="0.3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</row>
    <row r="666" spans="1:123" x14ac:dyDescent="0.3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</row>
    <row r="667" spans="1:123" x14ac:dyDescent="0.3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</row>
    <row r="668" spans="1:123" x14ac:dyDescent="0.3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</row>
    <row r="669" spans="1:123" x14ac:dyDescent="0.3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</row>
    <row r="670" spans="1:123" x14ac:dyDescent="0.3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</row>
    <row r="671" spans="1:123" x14ac:dyDescent="0.3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</row>
    <row r="672" spans="1:123" x14ac:dyDescent="0.3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</row>
    <row r="673" spans="1:123" x14ac:dyDescent="0.3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</row>
    <row r="674" spans="1:123" x14ac:dyDescent="0.3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</row>
    <row r="675" spans="1:123" x14ac:dyDescent="0.3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</row>
    <row r="676" spans="1:123" x14ac:dyDescent="0.3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</row>
    <row r="677" spans="1:123" x14ac:dyDescent="0.3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</row>
    <row r="678" spans="1:123" x14ac:dyDescent="0.3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</row>
    <row r="679" spans="1:123" x14ac:dyDescent="0.3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</row>
    <row r="680" spans="1:123" x14ac:dyDescent="0.3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</row>
    <row r="681" spans="1:123" x14ac:dyDescent="0.3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</row>
    <row r="682" spans="1:123" x14ac:dyDescent="0.3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</row>
    <row r="683" spans="1:123" x14ac:dyDescent="0.3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</row>
    <row r="684" spans="1:123" x14ac:dyDescent="0.3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</row>
    <row r="685" spans="1:123" x14ac:dyDescent="0.3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</row>
    <row r="686" spans="1:123" x14ac:dyDescent="0.3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</row>
    <row r="687" spans="1:123" x14ac:dyDescent="0.3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</row>
    <row r="688" spans="1:123" x14ac:dyDescent="0.3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</row>
    <row r="689" spans="1:123" x14ac:dyDescent="0.3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</row>
    <row r="690" spans="1:123" x14ac:dyDescent="0.3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</row>
    <row r="691" spans="1:123" x14ac:dyDescent="0.3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</row>
    <row r="692" spans="1:123" x14ac:dyDescent="0.3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</row>
    <row r="693" spans="1:123" x14ac:dyDescent="0.3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</row>
    <row r="694" spans="1:123" x14ac:dyDescent="0.3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</row>
    <row r="695" spans="1:123" x14ac:dyDescent="0.3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</row>
    <row r="696" spans="1:123" x14ac:dyDescent="0.3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</row>
    <row r="697" spans="1:123" x14ac:dyDescent="0.3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</row>
    <row r="698" spans="1:123" x14ac:dyDescent="0.3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</row>
    <row r="699" spans="1:123" x14ac:dyDescent="0.3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</row>
    <row r="700" spans="1:123" x14ac:dyDescent="0.3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</row>
    <row r="701" spans="1:123" x14ac:dyDescent="0.3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</row>
    <row r="702" spans="1:123" x14ac:dyDescent="0.3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</row>
    <row r="703" spans="1:123" x14ac:dyDescent="0.3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</row>
    <row r="704" spans="1:123" x14ac:dyDescent="0.3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</row>
    <row r="705" spans="1:123" x14ac:dyDescent="0.3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</row>
    <row r="706" spans="1:123" x14ac:dyDescent="0.3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</row>
    <row r="707" spans="1:123" x14ac:dyDescent="0.3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</row>
    <row r="708" spans="1:123" x14ac:dyDescent="0.3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</row>
    <row r="709" spans="1:123" x14ac:dyDescent="0.3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</row>
    <row r="710" spans="1:123" x14ac:dyDescent="0.3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</row>
    <row r="711" spans="1:123" x14ac:dyDescent="0.3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</row>
    <row r="712" spans="1:123" x14ac:dyDescent="0.3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</row>
    <row r="713" spans="1:123" x14ac:dyDescent="0.3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</row>
    <row r="714" spans="1:123" x14ac:dyDescent="0.3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</row>
    <row r="715" spans="1:123" x14ac:dyDescent="0.3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</row>
    <row r="716" spans="1:123" x14ac:dyDescent="0.3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</row>
    <row r="717" spans="1:123" x14ac:dyDescent="0.3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</row>
    <row r="718" spans="1:123" x14ac:dyDescent="0.3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</row>
    <row r="719" spans="1:123" x14ac:dyDescent="0.3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</row>
    <row r="720" spans="1:123" x14ac:dyDescent="0.3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</row>
    <row r="721" spans="1:123" x14ac:dyDescent="0.3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</row>
    <row r="722" spans="1:123" x14ac:dyDescent="0.3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</row>
    <row r="723" spans="1:123" x14ac:dyDescent="0.3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</row>
    <row r="724" spans="1:123" x14ac:dyDescent="0.3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</row>
    <row r="725" spans="1:123" x14ac:dyDescent="0.3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</row>
    <row r="726" spans="1:123" x14ac:dyDescent="0.3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</row>
    <row r="727" spans="1:123" x14ac:dyDescent="0.3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</row>
    <row r="728" spans="1:123" x14ac:dyDescent="0.3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</row>
    <row r="729" spans="1:123" x14ac:dyDescent="0.3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</row>
    <row r="730" spans="1:123" x14ac:dyDescent="0.3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</row>
    <row r="731" spans="1:123" x14ac:dyDescent="0.3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</row>
    <row r="732" spans="1:123" x14ac:dyDescent="0.3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</row>
    <row r="733" spans="1:123" x14ac:dyDescent="0.3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</row>
    <row r="734" spans="1:123" x14ac:dyDescent="0.3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</row>
    <row r="735" spans="1:123" x14ac:dyDescent="0.3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</row>
    <row r="736" spans="1:123" x14ac:dyDescent="0.3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</row>
    <row r="737" spans="1:123" x14ac:dyDescent="0.3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</row>
    <row r="738" spans="1:123" x14ac:dyDescent="0.3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</row>
    <row r="739" spans="1:123" x14ac:dyDescent="0.3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</row>
    <row r="740" spans="1:123" x14ac:dyDescent="0.3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</row>
    <row r="741" spans="1:123" x14ac:dyDescent="0.3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</row>
    <row r="742" spans="1:123" x14ac:dyDescent="0.3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</row>
    <row r="743" spans="1:123" x14ac:dyDescent="0.3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</row>
    <row r="744" spans="1:123" x14ac:dyDescent="0.3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</row>
    <row r="745" spans="1:123" x14ac:dyDescent="0.3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</row>
    <row r="746" spans="1:123" x14ac:dyDescent="0.3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</row>
    <row r="747" spans="1:123" x14ac:dyDescent="0.3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</row>
    <row r="748" spans="1:123" x14ac:dyDescent="0.3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</row>
    <row r="749" spans="1:123" x14ac:dyDescent="0.3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</row>
    <row r="750" spans="1:123" x14ac:dyDescent="0.3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</row>
    <row r="751" spans="1:123" x14ac:dyDescent="0.3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</row>
    <row r="752" spans="1:123" x14ac:dyDescent="0.3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</row>
    <row r="753" spans="1:123" x14ac:dyDescent="0.3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</row>
    <row r="754" spans="1:123" x14ac:dyDescent="0.3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</row>
    <row r="755" spans="1:123" x14ac:dyDescent="0.3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</row>
    <row r="756" spans="1:123" x14ac:dyDescent="0.3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</row>
    <row r="757" spans="1:123" x14ac:dyDescent="0.3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</row>
    <row r="758" spans="1:123" x14ac:dyDescent="0.3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</row>
    <row r="759" spans="1:123" x14ac:dyDescent="0.3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</row>
    <row r="760" spans="1:123" x14ac:dyDescent="0.3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</row>
    <row r="761" spans="1:123" x14ac:dyDescent="0.3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</row>
    <row r="762" spans="1:123" x14ac:dyDescent="0.3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</row>
    <row r="763" spans="1:123" x14ac:dyDescent="0.3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</row>
    <row r="764" spans="1:123" x14ac:dyDescent="0.3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</row>
    <row r="765" spans="1:123" x14ac:dyDescent="0.3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</row>
    <row r="766" spans="1:123" x14ac:dyDescent="0.3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</row>
    <row r="767" spans="1:123" x14ac:dyDescent="0.3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</row>
    <row r="768" spans="1:123" x14ac:dyDescent="0.3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</row>
    <row r="769" spans="1:123" x14ac:dyDescent="0.3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</row>
    <row r="770" spans="1:123" x14ac:dyDescent="0.3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</row>
    <row r="771" spans="1:123" x14ac:dyDescent="0.3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</row>
    <row r="772" spans="1:123" x14ac:dyDescent="0.3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</row>
    <row r="773" spans="1:123" x14ac:dyDescent="0.3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</row>
    <row r="774" spans="1:123" x14ac:dyDescent="0.3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</row>
    <row r="775" spans="1:123" x14ac:dyDescent="0.3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</row>
    <row r="776" spans="1:123" x14ac:dyDescent="0.3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</row>
    <row r="777" spans="1:123" x14ac:dyDescent="0.3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</row>
    <row r="778" spans="1:123" x14ac:dyDescent="0.3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</row>
    <row r="779" spans="1:123" x14ac:dyDescent="0.3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</row>
    <row r="780" spans="1:123" x14ac:dyDescent="0.3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</row>
    <row r="781" spans="1:123" x14ac:dyDescent="0.3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</row>
    <row r="782" spans="1:123" x14ac:dyDescent="0.3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</row>
    <row r="783" spans="1:123" x14ac:dyDescent="0.3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</row>
    <row r="784" spans="1:123" x14ac:dyDescent="0.3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</row>
    <row r="785" spans="1:123" x14ac:dyDescent="0.3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</row>
    <row r="786" spans="1:123" x14ac:dyDescent="0.3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</row>
    <row r="787" spans="1:123" x14ac:dyDescent="0.3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</row>
    <row r="788" spans="1:123" x14ac:dyDescent="0.3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</row>
    <row r="789" spans="1:123" x14ac:dyDescent="0.3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</row>
    <row r="790" spans="1:123" x14ac:dyDescent="0.3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</row>
    <row r="791" spans="1:123" x14ac:dyDescent="0.3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</row>
    <row r="792" spans="1:123" x14ac:dyDescent="0.3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</row>
    <row r="793" spans="1:123" x14ac:dyDescent="0.3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</row>
    <row r="794" spans="1:123" x14ac:dyDescent="0.3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</row>
    <row r="795" spans="1:123" x14ac:dyDescent="0.3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</row>
    <row r="796" spans="1:123" x14ac:dyDescent="0.3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</row>
    <row r="797" spans="1:123" x14ac:dyDescent="0.3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</row>
    <row r="798" spans="1:123" x14ac:dyDescent="0.3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</row>
    <row r="799" spans="1:123" x14ac:dyDescent="0.3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</row>
    <row r="800" spans="1:123" x14ac:dyDescent="0.3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</row>
    <row r="801" spans="1:123" x14ac:dyDescent="0.3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</row>
    <row r="802" spans="1:123" x14ac:dyDescent="0.3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</row>
    <row r="803" spans="1:123" x14ac:dyDescent="0.3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</row>
    <row r="804" spans="1:123" x14ac:dyDescent="0.3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</row>
    <row r="805" spans="1:123" x14ac:dyDescent="0.3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</row>
    <row r="806" spans="1:123" x14ac:dyDescent="0.3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</row>
    <row r="807" spans="1:123" x14ac:dyDescent="0.3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</row>
    <row r="808" spans="1:123" x14ac:dyDescent="0.3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</row>
    <row r="809" spans="1:123" x14ac:dyDescent="0.3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</row>
    <row r="810" spans="1:123" x14ac:dyDescent="0.3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</row>
    <row r="811" spans="1:123" x14ac:dyDescent="0.3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</row>
    <row r="812" spans="1:123" x14ac:dyDescent="0.3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</row>
    <row r="813" spans="1:123" x14ac:dyDescent="0.3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</row>
    <row r="814" spans="1:123" x14ac:dyDescent="0.3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</row>
    <row r="815" spans="1:123" x14ac:dyDescent="0.3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</row>
    <row r="816" spans="1:123" x14ac:dyDescent="0.3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</row>
    <row r="817" spans="1:123" x14ac:dyDescent="0.3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</row>
    <row r="818" spans="1:123" x14ac:dyDescent="0.3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</row>
    <row r="819" spans="1:123" x14ac:dyDescent="0.3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</row>
    <row r="820" spans="1:123" x14ac:dyDescent="0.3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</row>
    <row r="821" spans="1:123" x14ac:dyDescent="0.3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</row>
    <row r="822" spans="1:123" x14ac:dyDescent="0.3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</row>
  </sheetData>
  <sheetProtection algorithmName="SHA-512" hashValue="U4HiN81/bEN9Wq9KkU8j3UMjZCBllsuiRbxLcdypfnE/FY+bpNr19yV7ur50J1ugibhab/Pzumc//k+HsxkJfw==" saltValue="iTBrC0E9F+tVoWNJ7+8cdQ==" spinCount="100000" sheet="1" objects="1" scenarios="1"/>
  <conditionalFormatting sqref="C13:CU13">
    <cfRule type="containsText" dxfId="22" priority="7" operator="containsText" text="PAID OFF">
      <formula>NOT(ISERROR(SEARCH("PAID OFF",C13)))</formula>
    </cfRule>
    <cfRule type="cellIs" dxfId="21" priority="8" operator="equal">
      <formula>"""PAID OFF"""</formula>
    </cfRule>
  </conditionalFormatting>
  <conditionalFormatting sqref="C23:CU23">
    <cfRule type="containsText" dxfId="20" priority="6" operator="containsText" text="PAID OFF">
      <formula>NOT(ISERROR(SEARCH("PAID OFF",C23)))</formula>
    </cfRule>
  </conditionalFormatting>
  <conditionalFormatting sqref="C33:CU33">
    <cfRule type="containsText" dxfId="19" priority="5" operator="containsText" text="PAID OFF">
      <formula>NOT(ISERROR(SEARCH("PAID OFF",C33)))</formula>
    </cfRule>
  </conditionalFormatting>
  <conditionalFormatting sqref="C43:CU43">
    <cfRule type="containsText" dxfId="18" priority="4" operator="containsText" text="PAID OFF">
      <formula>NOT(ISERROR(SEARCH("PAID OFF",C43)))</formula>
    </cfRule>
  </conditionalFormatting>
  <conditionalFormatting sqref="C53:CU53">
    <cfRule type="containsText" dxfId="17" priority="1" operator="containsText" text="PAID OFF">
      <formula>NOT(ISERROR(SEARCH("PAID OFF",C53)))</formula>
    </cfRule>
  </conditionalFormatting>
  <conditionalFormatting sqref="C63:CU63">
    <cfRule type="containsText" dxfId="16" priority="2" operator="containsText" text="PAID OFF">
      <formula>NOT(ISERROR(SEARCH("PAID OFF",C63)))</formula>
    </cfRule>
  </conditionalFormatting>
  <conditionalFormatting sqref="C73:CU73">
    <cfRule type="containsText" dxfId="15" priority="3" operator="containsText" text="PAID OFF">
      <formula>NOT(ISERROR(SEARCH("PAID OFF",C73)))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4FDD6-BDA9-4568-892D-E2504E09E33A}">
  <dimension ref="A1:CU204"/>
  <sheetViews>
    <sheetView workbookViewId="0">
      <pane ySplit="1" topLeftCell="A42" activePane="bottomLeft" state="frozen"/>
      <selection pane="bottomLeft" activeCell="I1" sqref="I1"/>
    </sheetView>
  </sheetViews>
  <sheetFormatPr defaultColWidth="8.81640625" defaultRowHeight="14.5" x14ac:dyDescent="0.35"/>
  <cols>
    <col min="2" max="2" width="27.36328125" bestFit="1" customWidth="1"/>
  </cols>
  <sheetData>
    <row r="1" spans="1:99" x14ac:dyDescent="0.35">
      <c r="B1" s="134" t="s">
        <v>17</v>
      </c>
      <c r="C1" s="83" t="str">
        <f>'With extra repayments workings'!C1</f>
        <v>Aug 2018</v>
      </c>
      <c r="D1" s="83" t="str">
        <f>'With extra repayments workings'!D1</f>
        <v>Sep 2018</v>
      </c>
      <c r="E1" s="83" t="str">
        <f>'With extra repayments workings'!E1</f>
        <v>Oct 2018</v>
      </c>
      <c r="F1" s="83" t="str">
        <f>'With extra repayments workings'!F1</f>
        <v>Nov 2018</v>
      </c>
      <c r="G1" s="83" t="str">
        <f>'With extra repayments workings'!G1</f>
        <v>Dec 2018</v>
      </c>
      <c r="H1" s="83" t="str">
        <f>'With extra repayments workings'!H1</f>
        <v>Jan 2019</v>
      </c>
      <c r="I1" s="83" t="str">
        <f>'With extra repayments workings'!I1</f>
        <v>Feb 2019</v>
      </c>
      <c r="J1" s="83" t="str">
        <f>'With extra repayments workings'!J1</f>
        <v>Mar 2019</v>
      </c>
      <c r="K1" s="83" t="str">
        <f>'With extra repayments workings'!K1</f>
        <v>Apr 2019</v>
      </c>
      <c r="L1" s="83" t="str">
        <f>'With extra repayments workings'!L1</f>
        <v>May 2019</v>
      </c>
      <c r="M1" s="83" t="str">
        <f>'With extra repayments workings'!M1</f>
        <v>Jun 2019</v>
      </c>
      <c r="N1" s="83" t="str">
        <f>'With extra repayments workings'!N1</f>
        <v>Jul 2019</v>
      </c>
      <c r="O1" s="83" t="str">
        <f>'With extra repayments workings'!O1</f>
        <v>Aug 2019</v>
      </c>
      <c r="P1" s="83" t="str">
        <f>'With extra repayments workings'!P1</f>
        <v>Sep 2019</v>
      </c>
      <c r="Q1" s="83" t="str">
        <f>'With extra repayments workings'!Q1</f>
        <v>Oct 2019</v>
      </c>
      <c r="R1" s="83" t="str">
        <f>'With extra repayments workings'!R1</f>
        <v>Nov 2019</v>
      </c>
      <c r="S1" s="83" t="str">
        <f>'With extra repayments workings'!S1</f>
        <v>Dec 2019</v>
      </c>
      <c r="T1" s="83" t="str">
        <f>'With extra repayments workings'!T1</f>
        <v>Jan 2020</v>
      </c>
      <c r="U1" s="83" t="str">
        <f>'With extra repayments workings'!U1</f>
        <v>Feb 2020</v>
      </c>
      <c r="V1" s="83" t="str">
        <f>'With extra repayments workings'!V1</f>
        <v>Mar 2020</v>
      </c>
      <c r="W1" s="83" t="str">
        <f>'With extra repayments workings'!W1</f>
        <v>Apr 2020</v>
      </c>
      <c r="X1" s="83" t="str">
        <f>'With extra repayments workings'!X1</f>
        <v>May 2020</v>
      </c>
      <c r="Y1" s="83" t="str">
        <f>'With extra repayments workings'!Y1</f>
        <v>Jun 2020</v>
      </c>
      <c r="Z1" s="83" t="str">
        <f>'With extra repayments workings'!Z1</f>
        <v>Jul 2020</v>
      </c>
      <c r="AA1" s="83" t="str">
        <f>'With extra repayments workings'!AA1</f>
        <v>Aug 2020</v>
      </c>
      <c r="AB1" s="83" t="str">
        <f>'With extra repayments workings'!AB1</f>
        <v>Sep 2020</v>
      </c>
      <c r="AC1" s="83" t="str">
        <f>'With extra repayments workings'!AC1</f>
        <v>Oct 2020</v>
      </c>
      <c r="AD1" s="83" t="str">
        <f>'With extra repayments workings'!AD1</f>
        <v>Nov 2020</v>
      </c>
      <c r="AE1" s="83" t="str">
        <f>'With extra repayments workings'!AE1</f>
        <v>Dec 2020</v>
      </c>
      <c r="AF1" s="83" t="str">
        <f>'With extra repayments workings'!AF1</f>
        <v>Jan 2021</v>
      </c>
      <c r="AG1" s="83" t="str">
        <f>'With extra repayments workings'!AG1</f>
        <v>Feb 2021</v>
      </c>
      <c r="AH1" s="83" t="str">
        <f>'With extra repayments workings'!AH1</f>
        <v>Mar 2021</v>
      </c>
      <c r="AI1" s="83" t="str">
        <f>'With extra repayments workings'!AI1</f>
        <v>Apr 2021</v>
      </c>
      <c r="AJ1" s="83" t="str">
        <f>'With extra repayments workings'!AJ1</f>
        <v>May 2021</v>
      </c>
      <c r="AK1" s="83" t="str">
        <f>'With extra repayments workings'!AK1</f>
        <v>Jun 2021</v>
      </c>
      <c r="AL1" s="83" t="str">
        <f>'With extra repayments workings'!AL1</f>
        <v>Jul 2021</v>
      </c>
      <c r="AM1" s="83" t="str">
        <f>'With extra repayments workings'!AM1</f>
        <v>Aug 2021</v>
      </c>
      <c r="AN1" s="83" t="str">
        <f>'With extra repayments workings'!AN1</f>
        <v>Sep 2021</v>
      </c>
      <c r="AO1" s="83" t="str">
        <f>'With extra repayments workings'!AO1</f>
        <v>Oct 2021</v>
      </c>
      <c r="AP1" s="83" t="str">
        <f>'With extra repayments workings'!AP1</f>
        <v>Nov 2021</v>
      </c>
      <c r="AQ1" s="83" t="str">
        <f>'With extra repayments workings'!AQ1</f>
        <v>Dec 2021</v>
      </c>
      <c r="AR1" s="83" t="str">
        <f>'With extra repayments workings'!AR1</f>
        <v>Jan 2022</v>
      </c>
      <c r="AS1" s="83" t="str">
        <f>'With extra repayments workings'!AS1</f>
        <v>Feb 2022</v>
      </c>
      <c r="AT1" s="83" t="str">
        <f>'With extra repayments workings'!AT1</f>
        <v>Mar 2022</v>
      </c>
      <c r="AU1" s="83" t="str">
        <f>'With extra repayments workings'!AU1</f>
        <v>Apr 2022</v>
      </c>
      <c r="AV1" s="83" t="str">
        <f>'With extra repayments workings'!AV1</f>
        <v>May 2022</v>
      </c>
      <c r="AW1" s="83" t="str">
        <f>'With extra repayments workings'!AW1</f>
        <v>Jun 2022</v>
      </c>
      <c r="AX1" s="83" t="str">
        <f>'With extra repayments workings'!AX1</f>
        <v>Jul 2022</v>
      </c>
      <c r="AY1" s="83" t="str">
        <f>'With extra repayments workings'!AY1</f>
        <v>Aug 2022</v>
      </c>
      <c r="AZ1" s="83" t="str">
        <f>'With extra repayments workings'!AZ1</f>
        <v>Sep 2022</v>
      </c>
      <c r="BA1" s="83" t="str">
        <f>'With extra repayments workings'!BA1</f>
        <v>Oct 2022</v>
      </c>
      <c r="BB1" s="83" t="str">
        <f>'With extra repayments workings'!BB1</f>
        <v>Nov 2022</v>
      </c>
      <c r="BC1" s="83" t="str">
        <f>'With extra repayments workings'!BC1</f>
        <v>Dec 2022</v>
      </c>
      <c r="BD1" s="83" t="str">
        <f>'With extra repayments workings'!BD1</f>
        <v>Jan 2023</v>
      </c>
      <c r="BE1" s="83" t="str">
        <f>'With extra repayments workings'!BE1</f>
        <v>Feb 2023</v>
      </c>
      <c r="BF1" s="83" t="str">
        <f>'With extra repayments workings'!BF1</f>
        <v>Mar 2023</v>
      </c>
      <c r="BG1" s="83" t="str">
        <f>'With extra repayments workings'!BG1</f>
        <v>Apr 2023</v>
      </c>
      <c r="BH1" s="83" t="str">
        <f>'With extra repayments workings'!BH1</f>
        <v>May 2023</v>
      </c>
      <c r="BI1" s="83" t="str">
        <f>'With extra repayments workings'!BI1</f>
        <v>Jun 2023</v>
      </c>
      <c r="BJ1" s="83" t="str">
        <f>'With extra repayments workings'!BJ1</f>
        <v>Jul 2023</v>
      </c>
      <c r="BK1" s="83" t="str">
        <f>'With extra repayments workings'!BK1</f>
        <v>Aug 2023</v>
      </c>
      <c r="BL1" s="83" t="str">
        <f>'With extra repayments workings'!BL1</f>
        <v>Sep 2023</v>
      </c>
      <c r="BM1" s="83" t="str">
        <f>'With extra repayments workings'!BM1</f>
        <v>Oct 2023</v>
      </c>
      <c r="BN1" s="83" t="str">
        <f>'With extra repayments workings'!BN1</f>
        <v>Nov 2023</v>
      </c>
      <c r="BO1" s="83" t="str">
        <f>'With extra repayments workings'!BO1</f>
        <v>Dec 2023</v>
      </c>
      <c r="BP1" s="83" t="str">
        <f>'With extra repayments workings'!BP1</f>
        <v>Jan 2024</v>
      </c>
      <c r="BQ1" s="83" t="str">
        <f>'With extra repayments workings'!BQ1</f>
        <v>Feb 2024</v>
      </c>
      <c r="BR1" s="83" t="str">
        <f>'With extra repayments workings'!BR1</f>
        <v>Mar 2024</v>
      </c>
      <c r="BS1" s="83" t="str">
        <f>'With extra repayments workings'!BS1</f>
        <v>Apr 2024</v>
      </c>
      <c r="BT1" s="83" t="str">
        <f>'With extra repayments workings'!BT1</f>
        <v>May 2024</v>
      </c>
      <c r="BU1" s="83" t="str">
        <f>'With extra repayments workings'!BU1</f>
        <v>Jun 2024</v>
      </c>
      <c r="BV1" s="83" t="str">
        <f>'With extra repayments workings'!BV1</f>
        <v>Jul 2024</v>
      </c>
      <c r="BW1" s="83" t="str">
        <f>'With extra repayments workings'!BW1</f>
        <v>Aug 2024</v>
      </c>
      <c r="BX1" s="83" t="str">
        <f>'With extra repayments workings'!BX1</f>
        <v>Sep 2024</v>
      </c>
      <c r="BY1" s="83" t="str">
        <f>'With extra repayments workings'!BY1</f>
        <v>Oct 2024</v>
      </c>
      <c r="BZ1" s="83" t="str">
        <f>'With extra repayments workings'!BZ1</f>
        <v>Nov 2024</v>
      </c>
      <c r="CA1" s="83" t="str">
        <f>'With extra repayments workings'!CA1</f>
        <v>Dec 2024</v>
      </c>
      <c r="CB1" s="83" t="str">
        <f>'With extra repayments workings'!CB1</f>
        <v>Jan 2025</v>
      </c>
      <c r="CC1" s="83" t="str">
        <f>'With extra repayments workings'!CC1</f>
        <v>Feb 2025</v>
      </c>
      <c r="CD1" s="83" t="str">
        <f>'With extra repayments workings'!CD1</f>
        <v>Mar 2025</v>
      </c>
      <c r="CE1" s="83" t="str">
        <f>'With extra repayments workings'!CE1</f>
        <v>Apr 2025</v>
      </c>
      <c r="CF1" s="83" t="str">
        <f>'With extra repayments workings'!CF1</f>
        <v>May 2025</v>
      </c>
      <c r="CG1" s="83" t="str">
        <f>'With extra repayments workings'!CG1</f>
        <v>Jun 2025</v>
      </c>
      <c r="CH1" s="83" t="str">
        <f>'With extra repayments workings'!CH1</f>
        <v>Jul 2025</v>
      </c>
      <c r="CI1" s="83" t="str">
        <f>'With extra repayments workings'!CI1</f>
        <v>Aug 2025</v>
      </c>
      <c r="CJ1" s="83" t="str">
        <f>'With extra repayments workings'!CJ1</f>
        <v>Sep 2025</v>
      </c>
      <c r="CK1" s="83" t="str">
        <f>'With extra repayments workings'!CK1</f>
        <v>Oct 2025</v>
      </c>
      <c r="CL1" s="83" t="str">
        <f>'With extra repayments workings'!CL1</f>
        <v>Nov 2025</v>
      </c>
      <c r="CM1" s="83" t="str">
        <f>'With extra repayments workings'!CM1</f>
        <v>Dec 2025</v>
      </c>
      <c r="CN1" s="83" t="str">
        <f>'With extra repayments workings'!CN1</f>
        <v>Jan 2026</v>
      </c>
      <c r="CO1" s="83" t="str">
        <f>'With extra repayments workings'!CO1</f>
        <v>Feb 2026</v>
      </c>
      <c r="CP1" s="83" t="str">
        <f>'With extra repayments workings'!CP1</f>
        <v>Mar 2026</v>
      </c>
      <c r="CQ1" s="83" t="str">
        <f>'With extra repayments workings'!CQ1</f>
        <v>Apr 2026</v>
      </c>
      <c r="CR1" s="83" t="str">
        <f>'With extra repayments workings'!CR1</f>
        <v>May 2026</v>
      </c>
      <c r="CS1" s="83" t="str">
        <f>'With extra repayments workings'!CS1</f>
        <v>Jun 2026</v>
      </c>
      <c r="CT1" s="83" t="str">
        <f>'With extra repayments workings'!CT1</f>
        <v>Jul 2026</v>
      </c>
      <c r="CU1" s="83" t="str">
        <f>'With extra repayments workings'!CU1</f>
        <v>Aug 2026</v>
      </c>
    </row>
    <row r="2" spans="1:99" x14ac:dyDescent="0.35"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</row>
    <row r="3" spans="1:99" x14ac:dyDescent="0.35"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</row>
    <row r="4" spans="1:99" x14ac:dyDescent="0.35">
      <c r="A4" s="22" t="s">
        <v>20</v>
      </c>
      <c r="B4" s="135" t="str">
        <f ca="1">'In depth results'!J3</f>
        <v>The Warehouse</v>
      </c>
      <c r="C4" s="136"/>
      <c r="D4" s="136"/>
      <c r="E4" s="137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</row>
    <row r="5" spans="1:99" x14ac:dyDescent="0.35">
      <c r="A5" s="23"/>
      <c r="B5" s="136" t="s">
        <v>21</v>
      </c>
      <c r="C5" s="136"/>
      <c r="D5" s="138">
        <f ca="1">C10</f>
        <v>1727</v>
      </c>
      <c r="E5" s="138">
        <f ca="1">D10</f>
        <v>1652.905</v>
      </c>
      <c r="F5" s="138">
        <f t="shared" ref="F5:BQ5" ca="1" si="0">E10</f>
        <v>1577.6985749999999</v>
      </c>
      <c r="G5" s="138">
        <f t="shared" ca="1" si="0"/>
        <v>1501.364053625</v>
      </c>
      <c r="H5" s="138">
        <f t="shared" ca="1" si="0"/>
        <v>1423.884514429375</v>
      </c>
      <c r="I5" s="138">
        <f t="shared" ca="1" si="0"/>
        <v>1345.2427821458157</v>
      </c>
      <c r="J5" s="138">
        <f t="shared" ca="1" si="0"/>
        <v>1265.421423878003</v>
      </c>
      <c r="K5" s="138">
        <f t="shared" ca="1" si="0"/>
        <v>1184.4027452361731</v>
      </c>
      <c r="L5" s="138">
        <f t="shared" ca="1" si="0"/>
        <v>1102.1687864147157</v>
      </c>
      <c r="M5" s="138">
        <f t="shared" ca="1" si="0"/>
        <v>1018.7013182109365</v>
      </c>
      <c r="N5" s="138">
        <f t="shared" ca="1" si="0"/>
        <v>933.98183798410059</v>
      </c>
      <c r="O5" s="138">
        <f t="shared" ca="1" si="0"/>
        <v>847.99156555386207</v>
      </c>
      <c r="P5" s="138">
        <f t="shared" ca="1" si="0"/>
        <v>760.71143903716995</v>
      </c>
      <c r="Q5" s="138">
        <f t="shared" ca="1" si="0"/>
        <v>672.12211062272752</v>
      </c>
      <c r="R5" s="138">
        <f t="shared" ca="1" si="0"/>
        <v>582.2039422820684</v>
      </c>
      <c r="S5" s="138">
        <f t="shared" ca="1" si="0"/>
        <v>490.93700141629938</v>
      </c>
      <c r="T5" s="138">
        <f t="shared" ca="1" si="0"/>
        <v>398.30105643754388</v>
      </c>
      <c r="U5" s="138">
        <f t="shared" ca="1" si="0"/>
        <v>304.27557228410706</v>
      </c>
      <c r="V5" s="138">
        <f t="shared" ca="1" si="0"/>
        <v>208.83970586836864</v>
      </c>
      <c r="W5" s="138">
        <f t="shared" ca="1" si="0"/>
        <v>111.97230145639418</v>
      </c>
      <c r="X5" s="138">
        <f t="shared" ca="1" si="0"/>
        <v>13.651885978240088</v>
      </c>
      <c r="Y5" s="138">
        <f t="shared" ca="1" si="0"/>
        <v>0</v>
      </c>
      <c r="Z5" s="138">
        <f t="shared" ca="1" si="0"/>
        <v>0</v>
      </c>
      <c r="AA5" s="138">
        <f t="shared" ca="1" si="0"/>
        <v>0</v>
      </c>
      <c r="AB5" s="138">
        <f t="shared" ca="1" si="0"/>
        <v>0</v>
      </c>
      <c r="AC5" s="138">
        <f t="shared" ca="1" si="0"/>
        <v>0</v>
      </c>
      <c r="AD5" s="138">
        <f t="shared" ca="1" si="0"/>
        <v>0</v>
      </c>
      <c r="AE5" s="138">
        <f t="shared" ca="1" si="0"/>
        <v>0</v>
      </c>
      <c r="AF5" s="138">
        <f t="shared" ca="1" si="0"/>
        <v>0</v>
      </c>
      <c r="AG5" s="138">
        <f t="shared" ca="1" si="0"/>
        <v>0</v>
      </c>
      <c r="AH5" s="138">
        <f t="shared" ca="1" si="0"/>
        <v>0</v>
      </c>
      <c r="AI5" s="138">
        <f t="shared" ca="1" si="0"/>
        <v>0</v>
      </c>
      <c r="AJ5" s="138">
        <f t="shared" ca="1" si="0"/>
        <v>0</v>
      </c>
      <c r="AK5" s="138">
        <f t="shared" ca="1" si="0"/>
        <v>0</v>
      </c>
      <c r="AL5" s="138">
        <f t="shared" ca="1" si="0"/>
        <v>0</v>
      </c>
      <c r="AM5" s="138">
        <f t="shared" ca="1" si="0"/>
        <v>0</v>
      </c>
      <c r="AN5" s="138">
        <f t="shared" ca="1" si="0"/>
        <v>0</v>
      </c>
      <c r="AO5" s="138">
        <f t="shared" ca="1" si="0"/>
        <v>0</v>
      </c>
      <c r="AP5" s="138">
        <f t="shared" ca="1" si="0"/>
        <v>0</v>
      </c>
      <c r="AQ5" s="138">
        <f t="shared" ca="1" si="0"/>
        <v>0</v>
      </c>
      <c r="AR5" s="138">
        <f t="shared" ca="1" si="0"/>
        <v>0</v>
      </c>
      <c r="AS5" s="138">
        <f t="shared" ca="1" si="0"/>
        <v>0</v>
      </c>
      <c r="AT5" s="138">
        <f t="shared" ca="1" si="0"/>
        <v>0</v>
      </c>
      <c r="AU5" s="138">
        <f t="shared" ca="1" si="0"/>
        <v>0</v>
      </c>
      <c r="AV5" s="138">
        <f t="shared" ca="1" si="0"/>
        <v>0</v>
      </c>
      <c r="AW5" s="138">
        <f t="shared" ca="1" si="0"/>
        <v>0</v>
      </c>
      <c r="AX5" s="138">
        <f t="shared" ca="1" si="0"/>
        <v>0</v>
      </c>
      <c r="AY5" s="138">
        <f t="shared" ca="1" si="0"/>
        <v>0</v>
      </c>
      <c r="AZ5" s="138">
        <f t="shared" ca="1" si="0"/>
        <v>0</v>
      </c>
      <c r="BA5" s="138">
        <f t="shared" ca="1" si="0"/>
        <v>0</v>
      </c>
      <c r="BB5" s="138">
        <f t="shared" ca="1" si="0"/>
        <v>0</v>
      </c>
      <c r="BC5" s="138">
        <f t="shared" ca="1" si="0"/>
        <v>0</v>
      </c>
      <c r="BD5" s="138">
        <f t="shared" ca="1" si="0"/>
        <v>0</v>
      </c>
      <c r="BE5" s="138">
        <f t="shared" ca="1" si="0"/>
        <v>0</v>
      </c>
      <c r="BF5" s="138">
        <f t="shared" ca="1" si="0"/>
        <v>0</v>
      </c>
      <c r="BG5" s="138">
        <f t="shared" ca="1" si="0"/>
        <v>0</v>
      </c>
      <c r="BH5" s="138">
        <f t="shared" ca="1" si="0"/>
        <v>0</v>
      </c>
      <c r="BI5" s="138">
        <f t="shared" ca="1" si="0"/>
        <v>0</v>
      </c>
      <c r="BJ5" s="138">
        <f t="shared" ca="1" si="0"/>
        <v>0</v>
      </c>
      <c r="BK5" s="138">
        <f t="shared" ca="1" si="0"/>
        <v>0</v>
      </c>
      <c r="BL5" s="138">
        <f t="shared" ca="1" si="0"/>
        <v>0</v>
      </c>
      <c r="BM5" s="138">
        <f t="shared" ca="1" si="0"/>
        <v>0</v>
      </c>
      <c r="BN5" s="138">
        <f t="shared" ca="1" si="0"/>
        <v>0</v>
      </c>
      <c r="BO5" s="138">
        <f t="shared" ca="1" si="0"/>
        <v>0</v>
      </c>
      <c r="BP5" s="138">
        <f t="shared" ca="1" si="0"/>
        <v>0</v>
      </c>
      <c r="BQ5" s="138">
        <f t="shared" ca="1" si="0"/>
        <v>0</v>
      </c>
      <c r="BR5" s="138">
        <f t="shared" ref="BR5:CU5" ca="1" si="1">BQ10</f>
        <v>0</v>
      </c>
      <c r="BS5" s="138">
        <f t="shared" ca="1" si="1"/>
        <v>0</v>
      </c>
      <c r="BT5" s="138">
        <f t="shared" ca="1" si="1"/>
        <v>0</v>
      </c>
      <c r="BU5" s="138">
        <f t="shared" ca="1" si="1"/>
        <v>0</v>
      </c>
      <c r="BV5" s="138">
        <f t="shared" ca="1" si="1"/>
        <v>0</v>
      </c>
      <c r="BW5" s="138">
        <f t="shared" ca="1" si="1"/>
        <v>0</v>
      </c>
      <c r="BX5" s="138">
        <f t="shared" ca="1" si="1"/>
        <v>0</v>
      </c>
      <c r="BY5" s="138">
        <f t="shared" ca="1" si="1"/>
        <v>0</v>
      </c>
      <c r="BZ5" s="138">
        <f t="shared" ca="1" si="1"/>
        <v>0</v>
      </c>
      <c r="CA5" s="138">
        <f t="shared" ca="1" si="1"/>
        <v>0</v>
      </c>
      <c r="CB5" s="138">
        <f t="shared" ca="1" si="1"/>
        <v>0</v>
      </c>
      <c r="CC5" s="138">
        <f t="shared" ca="1" si="1"/>
        <v>0</v>
      </c>
      <c r="CD5" s="138">
        <f t="shared" ca="1" si="1"/>
        <v>0</v>
      </c>
      <c r="CE5" s="138">
        <f t="shared" ca="1" si="1"/>
        <v>0</v>
      </c>
      <c r="CF5" s="138">
        <f t="shared" ca="1" si="1"/>
        <v>0</v>
      </c>
      <c r="CG5" s="138">
        <f t="shared" ca="1" si="1"/>
        <v>0</v>
      </c>
      <c r="CH5" s="138">
        <f t="shared" ca="1" si="1"/>
        <v>0</v>
      </c>
      <c r="CI5" s="138">
        <f t="shared" ca="1" si="1"/>
        <v>0</v>
      </c>
      <c r="CJ5" s="138">
        <f t="shared" ca="1" si="1"/>
        <v>0</v>
      </c>
      <c r="CK5" s="138">
        <f t="shared" ca="1" si="1"/>
        <v>0</v>
      </c>
      <c r="CL5" s="138">
        <f t="shared" ca="1" si="1"/>
        <v>0</v>
      </c>
      <c r="CM5" s="138">
        <f t="shared" ca="1" si="1"/>
        <v>0</v>
      </c>
      <c r="CN5" s="138">
        <f t="shared" ca="1" si="1"/>
        <v>0</v>
      </c>
      <c r="CO5" s="138">
        <f t="shared" ca="1" si="1"/>
        <v>0</v>
      </c>
      <c r="CP5" s="138">
        <f t="shared" ca="1" si="1"/>
        <v>0</v>
      </c>
      <c r="CQ5" s="138">
        <f t="shared" ca="1" si="1"/>
        <v>0</v>
      </c>
      <c r="CR5" s="138">
        <f t="shared" ca="1" si="1"/>
        <v>0</v>
      </c>
      <c r="CS5" s="138">
        <f t="shared" ca="1" si="1"/>
        <v>0</v>
      </c>
      <c r="CT5" s="138">
        <f t="shared" ca="1" si="1"/>
        <v>0</v>
      </c>
      <c r="CU5" s="138">
        <f t="shared" ca="1" si="1"/>
        <v>0</v>
      </c>
    </row>
    <row r="6" spans="1:99" x14ac:dyDescent="0.35">
      <c r="A6" s="23"/>
      <c r="B6" s="136" t="s">
        <v>22</v>
      </c>
      <c r="C6" s="139">
        <f ca="1">C7*('In depth results'!L3/12)</f>
        <v>27</v>
      </c>
      <c r="D6" s="139">
        <f ca="1">D5*('In depth results'!$C$3/12)</f>
        <v>25.904999999999998</v>
      </c>
      <c r="E6" s="139">
        <f ca="1">E5*('In depth results'!$C$3/12)</f>
        <v>24.793574999999997</v>
      </c>
      <c r="F6" s="139">
        <f ca="1">F5*('In depth results'!$C$3/12)</f>
        <v>23.665478624999999</v>
      </c>
      <c r="G6" s="139">
        <f ca="1">G5*('In depth results'!$C$3/12)</f>
        <v>22.520460804374999</v>
      </c>
      <c r="H6" s="139">
        <f ca="1">H5*('In depth results'!$C$3/12)</f>
        <v>21.358267716440626</v>
      </c>
      <c r="I6" s="139">
        <f ca="1">I5*('In depth results'!$C$3/12)</f>
        <v>20.178641732187234</v>
      </c>
      <c r="J6" s="139">
        <f ca="1">J5*('In depth results'!$C$3/12)</f>
        <v>18.981321358170046</v>
      </c>
      <c r="K6" s="139">
        <f ca="1">K5*('In depth results'!$C$3/12)</f>
        <v>17.766041178542597</v>
      </c>
      <c r="L6" s="139">
        <f ca="1">L5*('In depth results'!$C$3/12)</f>
        <v>16.532531796220734</v>
      </c>
      <c r="M6" s="139">
        <f ca="1">M5*('In depth results'!$C$3/12)</f>
        <v>15.280519773164047</v>
      </c>
      <c r="N6" s="139">
        <f ca="1">N5*('In depth results'!$C$3/12)</f>
        <v>14.009727569761509</v>
      </c>
      <c r="O6" s="139">
        <f ca="1">O5*('In depth results'!$C$3/12)</f>
        <v>12.71987348330793</v>
      </c>
      <c r="P6" s="139">
        <f ca="1">P5*('In depth results'!$C$3/12)</f>
        <v>11.410671585557548</v>
      </c>
      <c r="Q6" s="139">
        <f ca="1">Q5*('In depth results'!$C$3/12)</f>
        <v>10.081831659340912</v>
      </c>
      <c r="R6" s="139">
        <f ca="1">R5*('In depth results'!$C$3/12)</f>
        <v>8.7330591342310253</v>
      </c>
      <c r="S6" s="139">
        <f ca="1">S5*('In depth results'!$C$3/12)</f>
        <v>7.3640550212444902</v>
      </c>
      <c r="T6" s="139">
        <f ca="1">T5*('In depth results'!$C$3/12)</f>
        <v>5.9745158465631576</v>
      </c>
      <c r="U6" s="139">
        <f ca="1">U5*('In depth results'!$C$3/12)</f>
        <v>4.5641335842616053</v>
      </c>
      <c r="V6" s="139">
        <f ca="1">V5*('In depth results'!$C$3/12)</f>
        <v>3.1325955880255294</v>
      </c>
      <c r="W6" s="139">
        <f ca="1">W5*('In depth results'!$C$3/12)</f>
        <v>1.6795845218459127</v>
      </c>
      <c r="X6" s="139">
        <f ca="1">X5*('In depth results'!$C$3/12)</f>
        <v>0.20477828967360132</v>
      </c>
      <c r="Y6" s="139">
        <f ca="1">Y5*('In depth results'!$C$3/12)</f>
        <v>0</v>
      </c>
      <c r="Z6" s="139">
        <f ca="1">Z5*('In depth results'!$C$3/12)</f>
        <v>0</v>
      </c>
      <c r="AA6" s="139">
        <f ca="1">AA5*('In depth results'!$C$3/12)</f>
        <v>0</v>
      </c>
      <c r="AB6" s="139">
        <f ca="1">AB5*('In depth results'!$C$3/12)</f>
        <v>0</v>
      </c>
      <c r="AC6" s="139">
        <f ca="1">AC5*('In depth results'!$C$3/12)</f>
        <v>0</v>
      </c>
      <c r="AD6" s="139">
        <f ca="1">AD5*('In depth results'!$C$3/12)</f>
        <v>0</v>
      </c>
      <c r="AE6" s="139">
        <f ca="1">AE5*('In depth results'!$C$3/12)</f>
        <v>0</v>
      </c>
      <c r="AF6" s="139">
        <f ca="1">AF5*('In depth results'!$C$3/12)</f>
        <v>0</v>
      </c>
      <c r="AG6" s="139">
        <f ca="1">AG5*('In depth results'!$C$3/12)</f>
        <v>0</v>
      </c>
      <c r="AH6" s="139">
        <f ca="1">AH5*('In depth results'!$C$3/12)</f>
        <v>0</v>
      </c>
      <c r="AI6" s="139">
        <f ca="1">AI5*('In depth results'!$C$3/12)</f>
        <v>0</v>
      </c>
      <c r="AJ6" s="139">
        <f ca="1">AJ5*('In depth results'!$C$3/12)</f>
        <v>0</v>
      </c>
      <c r="AK6" s="139">
        <f ca="1">AK5*('In depth results'!$C$3/12)</f>
        <v>0</v>
      </c>
      <c r="AL6" s="139">
        <f ca="1">AL5*('In depth results'!$C$3/12)</f>
        <v>0</v>
      </c>
      <c r="AM6" s="139">
        <f ca="1">AM5*('In depth results'!$C$3/12)</f>
        <v>0</v>
      </c>
      <c r="AN6" s="139">
        <f ca="1">AN5*('In depth results'!$C$3/12)</f>
        <v>0</v>
      </c>
      <c r="AO6" s="139">
        <f ca="1">AO5*('In depth results'!$C$3/12)</f>
        <v>0</v>
      </c>
      <c r="AP6" s="139">
        <f ca="1">AP5*('In depth results'!$C$3/12)</f>
        <v>0</v>
      </c>
      <c r="AQ6" s="139">
        <f ca="1">AQ5*('In depth results'!$C$3/12)</f>
        <v>0</v>
      </c>
      <c r="AR6" s="139">
        <f ca="1">AR5*('In depth results'!$C$3/12)</f>
        <v>0</v>
      </c>
      <c r="AS6" s="139">
        <f ca="1">AS5*('In depth results'!$C$3/12)</f>
        <v>0</v>
      </c>
      <c r="AT6" s="139">
        <f ca="1">AT5*('In depth results'!$C$3/12)</f>
        <v>0</v>
      </c>
      <c r="AU6" s="139">
        <f ca="1">AU5*('In depth results'!$C$3/12)</f>
        <v>0</v>
      </c>
      <c r="AV6" s="139">
        <f ca="1">AV5*('In depth results'!$C$3/12)</f>
        <v>0</v>
      </c>
      <c r="AW6" s="139">
        <f ca="1">AW5*('In depth results'!$C$3/12)</f>
        <v>0</v>
      </c>
      <c r="AX6" s="139">
        <f ca="1">AX5*('In depth results'!$C$3/12)</f>
        <v>0</v>
      </c>
      <c r="AY6" s="139">
        <f ca="1">AY5*('In depth results'!$C$3/12)</f>
        <v>0</v>
      </c>
      <c r="AZ6" s="139">
        <f ca="1">AZ5*('In depth results'!$C$3/12)</f>
        <v>0</v>
      </c>
      <c r="BA6" s="139">
        <f ca="1">BA5*('In depth results'!$C$3/12)</f>
        <v>0</v>
      </c>
      <c r="BB6" s="139">
        <f ca="1">BB5*('In depth results'!$C$3/12)</f>
        <v>0</v>
      </c>
      <c r="BC6" s="139">
        <f ca="1">BC5*('In depth results'!$C$3/12)</f>
        <v>0</v>
      </c>
      <c r="BD6" s="139">
        <f ca="1">BD5*('In depth results'!$C$3/12)</f>
        <v>0</v>
      </c>
      <c r="BE6" s="139">
        <f ca="1">BE5*('In depth results'!$C$3/12)</f>
        <v>0</v>
      </c>
      <c r="BF6" s="139">
        <f ca="1">BF5*('In depth results'!$C$3/12)</f>
        <v>0</v>
      </c>
      <c r="BG6" s="139">
        <f ca="1">BG5*('In depth results'!$C$3/12)</f>
        <v>0</v>
      </c>
      <c r="BH6" s="139">
        <f ca="1">BH5*('In depth results'!$C$3/12)</f>
        <v>0</v>
      </c>
      <c r="BI6" s="139">
        <f ca="1">BI5*('In depth results'!$C$3/12)</f>
        <v>0</v>
      </c>
      <c r="BJ6" s="139">
        <f ca="1">BJ5*('In depth results'!$C$3/12)</f>
        <v>0</v>
      </c>
      <c r="BK6" s="139">
        <f ca="1">BK5*('In depth results'!$C$3/12)</f>
        <v>0</v>
      </c>
      <c r="BL6" s="139">
        <f ca="1">BL5*('In depth results'!$C$3/12)</f>
        <v>0</v>
      </c>
      <c r="BM6" s="139">
        <f ca="1">BM5*('In depth results'!$C$3/12)</f>
        <v>0</v>
      </c>
      <c r="BN6" s="139">
        <f ca="1">BN5*('In depth results'!$C$3/12)</f>
        <v>0</v>
      </c>
      <c r="BO6" s="139">
        <f ca="1">BO5*('In depth results'!$C$3/12)</f>
        <v>0</v>
      </c>
      <c r="BP6" s="139">
        <f ca="1">BP5*('In depth results'!$C$3/12)</f>
        <v>0</v>
      </c>
      <c r="BQ6" s="139">
        <f ca="1">BQ5*('In depth results'!$C$3/12)</f>
        <v>0</v>
      </c>
      <c r="BR6" s="139">
        <f ca="1">BR5*('In depth results'!$C$3/12)</f>
        <v>0</v>
      </c>
      <c r="BS6" s="139">
        <f ca="1">BS5*('In depth results'!$C$3/12)</f>
        <v>0</v>
      </c>
      <c r="BT6" s="139">
        <f ca="1">BT5*('In depth results'!$C$3/12)</f>
        <v>0</v>
      </c>
      <c r="BU6" s="139">
        <f ca="1">BU5*('In depth results'!$C$3/12)</f>
        <v>0</v>
      </c>
      <c r="BV6" s="139">
        <f ca="1">BV5*('In depth results'!$C$3/12)</f>
        <v>0</v>
      </c>
      <c r="BW6" s="139">
        <f ca="1">BW5*('In depth results'!$C$3/12)</f>
        <v>0</v>
      </c>
      <c r="BX6" s="139">
        <f ca="1">BX5*('In depth results'!$C$3/12)</f>
        <v>0</v>
      </c>
      <c r="BY6" s="139">
        <f ca="1">BY5*('In depth results'!$C$3/12)</f>
        <v>0</v>
      </c>
      <c r="BZ6" s="139">
        <f ca="1">BZ5*('In depth results'!$C$3/12)</f>
        <v>0</v>
      </c>
      <c r="CA6" s="139">
        <f ca="1">CA5*('In depth results'!$C$3/12)</f>
        <v>0</v>
      </c>
      <c r="CB6" s="139">
        <f ca="1">CB5*('In depth results'!$C$3/12)</f>
        <v>0</v>
      </c>
      <c r="CC6" s="139">
        <f ca="1">CC5*('In depth results'!$C$3/12)</f>
        <v>0</v>
      </c>
      <c r="CD6" s="139">
        <f ca="1">CD5*('In depth results'!$C$3/12)</f>
        <v>0</v>
      </c>
      <c r="CE6" s="139">
        <f ca="1">CE5*('In depth results'!$C$3/12)</f>
        <v>0</v>
      </c>
      <c r="CF6" s="139">
        <f ca="1">CF5*('In depth results'!$C$3/12)</f>
        <v>0</v>
      </c>
      <c r="CG6" s="139">
        <f ca="1">CG5*('In depth results'!$C$3/12)</f>
        <v>0</v>
      </c>
      <c r="CH6" s="139">
        <f ca="1">CH5*('In depth results'!$C$3/12)</f>
        <v>0</v>
      </c>
      <c r="CI6" s="139">
        <f ca="1">CI5*('In depth results'!$C$3/12)</f>
        <v>0</v>
      </c>
      <c r="CJ6" s="139">
        <f ca="1">CJ5*('In depth results'!$C$3/12)</f>
        <v>0</v>
      </c>
      <c r="CK6" s="139">
        <f ca="1">CK5*('In depth results'!$C$3/12)</f>
        <v>0</v>
      </c>
      <c r="CL6" s="139">
        <f ca="1">CL5*('In depth results'!$C$3/12)</f>
        <v>0</v>
      </c>
      <c r="CM6" s="139">
        <f ca="1">CM5*('In depth results'!$C$3/12)</f>
        <v>0</v>
      </c>
      <c r="CN6" s="139">
        <f ca="1">CN5*('In depth results'!$C$3/12)</f>
        <v>0</v>
      </c>
      <c r="CO6" s="139">
        <f ca="1">CO5*('In depth results'!$C$3/12)</f>
        <v>0</v>
      </c>
      <c r="CP6" s="139">
        <f ca="1">CP5*('In depth results'!$C$3/12)</f>
        <v>0</v>
      </c>
      <c r="CQ6" s="139">
        <f ca="1">CQ5*('In depth results'!$C$3/12)</f>
        <v>0</v>
      </c>
      <c r="CR6" s="139">
        <f ca="1">CR5*('In depth results'!$C$3/12)</f>
        <v>0</v>
      </c>
      <c r="CS6" s="139">
        <f ca="1">CS5*('In depth results'!$C$3/12)</f>
        <v>0</v>
      </c>
      <c r="CT6" s="139">
        <f ca="1">CT5*('In depth results'!$C$3/12)</f>
        <v>0</v>
      </c>
      <c r="CU6" s="139">
        <f ca="1">CU5*('In depth results'!$C$3/12)</f>
        <v>0</v>
      </c>
    </row>
    <row r="7" spans="1:99" x14ac:dyDescent="0.35">
      <c r="A7" s="23"/>
      <c r="B7" s="136" t="s">
        <v>23</v>
      </c>
      <c r="C7" s="138">
        <f ca="1">'In depth results'!K3</f>
        <v>1800</v>
      </c>
      <c r="D7" s="138">
        <f ca="1">D5+D6</f>
        <v>1752.905</v>
      </c>
      <c r="E7" s="138">
        <f t="shared" ref="E7:BP7" ca="1" si="2">E5+E6</f>
        <v>1677.6985749999999</v>
      </c>
      <c r="F7" s="138">
        <f t="shared" ca="1" si="2"/>
        <v>1601.364053625</v>
      </c>
      <c r="G7" s="138">
        <f t="shared" ca="1" si="2"/>
        <v>1523.884514429375</v>
      </c>
      <c r="H7" s="138">
        <f t="shared" ca="1" si="2"/>
        <v>1445.2427821458157</v>
      </c>
      <c r="I7" s="138">
        <f t="shared" ca="1" si="2"/>
        <v>1365.421423878003</v>
      </c>
      <c r="J7" s="138">
        <f t="shared" ca="1" si="2"/>
        <v>1284.4027452361731</v>
      </c>
      <c r="K7" s="138">
        <f t="shared" ca="1" si="2"/>
        <v>1202.1687864147157</v>
      </c>
      <c r="L7" s="138">
        <f t="shared" ca="1" si="2"/>
        <v>1118.7013182109365</v>
      </c>
      <c r="M7" s="138">
        <f t="shared" ca="1" si="2"/>
        <v>1033.9818379841006</v>
      </c>
      <c r="N7" s="138">
        <f t="shared" ca="1" si="2"/>
        <v>947.99156555386207</v>
      </c>
      <c r="O7" s="138">
        <f t="shared" ca="1" si="2"/>
        <v>860.71143903716995</v>
      </c>
      <c r="P7" s="138">
        <f t="shared" ca="1" si="2"/>
        <v>772.12211062272752</v>
      </c>
      <c r="Q7" s="138">
        <f t="shared" ca="1" si="2"/>
        <v>682.2039422820684</v>
      </c>
      <c r="R7" s="138">
        <f t="shared" ca="1" si="2"/>
        <v>590.93700141629938</v>
      </c>
      <c r="S7" s="138">
        <f t="shared" ca="1" si="2"/>
        <v>498.30105643754388</v>
      </c>
      <c r="T7" s="138">
        <f t="shared" ca="1" si="2"/>
        <v>404.27557228410706</v>
      </c>
      <c r="U7" s="138">
        <f t="shared" ca="1" si="2"/>
        <v>308.83970586836864</v>
      </c>
      <c r="V7" s="138">
        <f t="shared" ca="1" si="2"/>
        <v>211.97230145639418</v>
      </c>
      <c r="W7" s="138">
        <f t="shared" ca="1" si="2"/>
        <v>113.65188597824009</v>
      </c>
      <c r="X7" s="138">
        <f t="shared" ca="1" si="2"/>
        <v>13.85666426791369</v>
      </c>
      <c r="Y7" s="138">
        <f t="shared" ca="1" si="2"/>
        <v>0</v>
      </c>
      <c r="Z7" s="138">
        <f t="shared" ca="1" si="2"/>
        <v>0</v>
      </c>
      <c r="AA7" s="138">
        <f t="shared" ca="1" si="2"/>
        <v>0</v>
      </c>
      <c r="AB7" s="138">
        <f t="shared" ca="1" si="2"/>
        <v>0</v>
      </c>
      <c r="AC7" s="138">
        <f t="shared" ca="1" si="2"/>
        <v>0</v>
      </c>
      <c r="AD7" s="138">
        <f t="shared" ca="1" si="2"/>
        <v>0</v>
      </c>
      <c r="AE7" s="138">
        <f t="shared" ca="1" si="2"/>
        <v>0</v>
      </c>
      <c r="AF7" s="138">
        <f t="shared" ca="1" si="2"/>
        <v>0</v>
      </c>
      <c r="AG7" s="138">
        <f t="shared" ca="1" si="2"/>
        <v>0</v>
      </c>
      <c r="AH7" s="138">
        <f t="shared" ca="1" si="2"/>
        <v>0</v>
      </c>
      <c r="AI7" s="138">
        <f t="shared" ca="1" si="2"/>
        <v>0</v>
      </c>
      <c r="AJ7" s="138">
        <f t="shared" ca="1" si="2"/>
        <v>0</v>
      </c>
      <c r="AK7" s="138">
        <f t="shared" ca="1" si="2"/>
        <v>0</v>
      </c>
      <c r="AL7" s="138">
        <f t="shared" ca="1" si="2"/>
        <v>0</v>
      </c>
      <c r="AM7" s="138">
        <f t="shared" ca="1" si="2"/>
        <v>0</v>
      </c>
      <c r="AN7" s="138">
        <f t="shared" ca="1" si="2"/>
        <v>0</v>
      </c>
      <c r="AO7" s="138">
        <f t="shared" ca="1" si="2"/>
        <v>0</v>
      </c>
      <c r="AP7" s="138">
        <f t="shared" ca="1" si="2"/>
        <v>0</v>
      </c>
      <c r="AQ7" s="138">
        <f t="shared" ca="1" si="2"/>
        <v>0</v>
      </c>
      <c r="AR7" s="138">
        <f t="shared" ca="1" si="2"/>
        <v>0</v>
      </c>
      <c r="AS7" s="138">
        <f t="shared" ca="1" si="2"/>
        <v>0</v>
      </c>
      <c r="AT7" s="138">
        <f t="shared" ca="1" si="2"/>
        <v>0</v>
      </c>
      <c r="AU7" s="138">
        <f t="shared" ca="1" si="2"/>
        <v>0</v>
      </c>
      <c r="AV7" s="138">
        <f t="shared" ca="1" si="2"/>
        <v>0</v>
      </c>
      <c r="AW7" s="138">
        <f t="shared" ca="1" si="2"/>
        <v>0</v>
      </c>
      <c r="AX7" s="138">
        <f t="shared" ca="1" si="2"/>
        <v>0</v>
      </c>
      <c r="AY7" s="138">
        <f t="shared" ca="1" si="2"/>
        <v>0</v>
      </c>
      <c r="AZ7" s="138">
        <f t="shared" ca="1" si="2"/>
        <v>0</v>
      </c>
      <c r="BA7" s="138">
        <f t="shared" ca="1" si="2"/>
        <v>0</v>
      </c>
      <c r="BB7" s="138">
        <f t="shared" ca="1" si="2"/>
        <v>0</v>
      </c>
      <c r="BC7" s="138">
        <f t="shared" ca="1" si="2"/>
        <v>0</v>
      </c>
      <c r="BD7" s="138">
        <f t="shared" ca="1" si="2"/>
        <v>0</v>
      </c>
      <c r="BE7" s="138">
        <f t="shared" ca="1" si="2"/>
        <v>0</v>
      </c>
      <c r="BF7" s="138">
        <f t="shared" ca="1" si="2"/>
        <v>0</v>
      </c>
      <c r="BG7" s="138">
        <f t="shared" ca="1" si="2"/>
        <v>0</v>
      </c>
      <c r="BH7" s="138">
        <f t="shared" ca="1" si="2"/>
        <v>0</v>
      </c>
      <c r="BI7" s="138">
        <f t="shared" ca="1" si="2"/>
        <v>0</v>
      </c>
      <c r="BJ7" s="138">
        <f t="shared" ca="1" si="2"/>
        <v>0</v>
      </c>
      <c r="BK7" s="138">
        <f t="shared" ca="1" si="2"/>
        <v>0</v>
      </c>
      <c r="BL7" s="138">
        <f t="shared" ca="1" si="2"/>
        <v>0</v>
      </c>
      <c r="BM7" s="138">
        <f t="shared" ca="1" si="2"/>
        <v>0</v>
      </c>
      <c r="BN7" s="138">
        <f t="shared" ca="1" si="2"/>
        <v>0</v>
      </c>
      <c r="BO7" s="138">
        <f t="shared" ca="1" si="2"/>
        <v>0</v>
      </c>
      <c r="BP7" s="138">
        <f t="shared" ca="1" si="2"/>
        <v>0</v>
      </c>
      <c r="BQ7" s="138">
        <f t="shared" ref="BQ7:CU7" ca="1" si="3">BQ5+BQ6</f>
        <v>0</v>
      </c>
      <c r="BR7" s="138">
        <f t="shared" ca="1" si="3"/>
        <v>0</v>
      </c>
      <c r="BS7" s="138">
        <f t="shared" ca="1" si="3"/>
        <v>0</v>
      </c>
      <c r="BT7" s="138">
        <f t="shared" ca="1" si="3"/>
        <v>0</v>
      </c>
      <c r="BU7" s="138">
        <f t="shared" ca="1" si="3"/>
        <v>0</v>
      </c>
      <c r="BV7" s="138">
        <f t="shared" ca="1" si="3"/>
        <v>0</v>
      </c>
      <c r="BW7" s="138">
        <f t="shared" ca="1" si="3"/>
        <v>0</v>
      </c>
      <c r="BX7" s="138">
        <f t="shared" ca="1" si="3"/>
        <v>0</v>
      </c>
      <c r="BY7" s="138">
        <f t="shared" ca="1" si="3"/>
        <v>0</v>
      </c>
      <c r="BZ7" s="138">
        <f t="shared" ca="1" si="3"/>
        <v>0</v>
      </c>
      <c r="CA7" s="138">
        <f t="shared" ca="1" si="3"/>
        <v>0</v>
      </c>
      <c r="CB7" s="138">
        <f t="shared" ca="1" si="3"/>
        <v>0</v>
      </c>
      <c r="CC7" s="138">
        <f t="shared" ca="1" si="3"/>
        <v>0</v>
      </c>
      <c r="CD7" s="138">
        <f t="shared" ca="1" si="3"/>
        <v>0</v>
      </c>
      <c r="CE7" s="138">
        <f t="shared" ca="1" si="3"/>
        <v>0</v>
      </c>
      <c r="CF7" s="138">
        <f t="shared" ca="1" si="3"/>
        <v>0</v>
      </c>
      <c r="CG7" s="138">
        <f t="shared" ca="1" si="3"/>
        <v>0</v>
      </c>
      <c r="CH7" s="138">
        <f t="shared" ca="1" si="3"/>
        <v>0</v>
      </c>
      <c r="CI7" s="138">
        <f t="shared" ca="1" si="3"/>
        <v>0</v>
      </c>
      <c r="CJ7" s="138">
        <f t="shared" ca="1" si="3"/>
        <v>0</v>
      </c>
      <c r="CK7" s="138">
        <f t="shared" ca="1" si="3"/>
        <v>0</v>
      </c>
      <c r="CL7" s="138">
        <f t="shared" ca="1" si="3"/>
        <v>0</v>
      </c>
      <c r="CM7" s="138">
        <f t="shared" ca="1" si="3"/>
        <v>0</v>
      </c>
      <c r="CN7" s="138">
        <f t="shared" ca="1" si="3"/>
        <v>0</v>
      </c>
      <c r="CO7" s="138">
        <f t="shared" ca="1" si="3"/>
        <v>0</v>
      </c>
      <c r="CP7" s="138">
        <f t="shared" ca="1" si="3"/>
        <v>0</v>
      </c>
      <c r="CQ7" s="138">
        <f t="shared" ca="1" si="3"/>
        <v>0</v>
      </c>
      <c r="CR7" s="138">
        <f t="shared" ca="1" si="3"/>
        <v>0</v>
      </c>
      <c r="CS7" s="138">
        <f t="shared" ca="1" si="3"/>
        <v>0</v>
      </c>
      <c r="CT7" s="138">
        <f t="shared" ca="1" si="3"/>
        <v>0</v>
      </c>
      <c r="CU7" s="138">
        <f t="shared" ca="1" si="3"/>
        <v>0</v>
      </c>
    </row>
    <row r="8" spans="1:99" x14ac:dyDescent="0.35">
      <c r="A8" s="23"/>
      <c r="B8" s="136" t="s">
        <v>24</v>
      </c>
      <c r="C8" s="138">
        <f ca="1">'In depth results'!$M$3</f>
        <v>100</v>
      </c>
      <c r="D8" s="138">
        <f ca="1">IF(D65=0,'In depth results'!$D$9+'In depth results'!$D$3,'In depth results'!$D$3)</f>
        <v>100</v>
      </c>
      <c r="E8" s="138">
        <f ca="1">IF(E65=0,'In depth results'!$D$9+'In depth results'!$D$3,'In depth results'!$D$3)</f>
        <v>100</v>
      </c>
      <c r="F8" s="138">
        <f ca="1">IF(F65=0,'In depth results'!$D$9+'In depth results'!$D$3,'In depth results'!$D$3)</f>
        <v>100</v>
      </c>
      <c r="G8" s="138">
        <f ca="1">IF(G65=0,'In depth results'!$D$9+'In depth results'!$D$3,'In depth results'!$D$3)</f>
        <v>100</v>
      </c>
      <c r="H8" s="138">
        <f ca="1">IF(H65=0,'In depth results'!$D$9+'In depth results'!$D$3,'In depth results'!$D$3)</f>
        <v>100</v>
      </c>
      <c r="I8" s="138">
        <f ca="1">IF(I65=0,'In depth results'!$D$9+'In depth results'!$D$3,'In depth results'!$D$3)</f>
        <v>100</v>
      </c>
      <c r="J8" s="138">
        <f ca="1">IF(J65=0,'In depth results'!$D$9+'In depth results'!$D$3,'In depth results'!$D$3)</f>
        <v>100</v>
      </c>
      <c r="K8" s="138">
        <f ca="1">IF(K65=0,'In depth results'!$D$9+'In depth results'!$D$3,'In depth results'!$D$3)</f>
        <v>100</v>
      </c>
      <c r="L8" s="138">
        <f ca="1">IF(L65=0,'In depth results'!$D$9+'In depth results'!$D$3,'In depth results'!$D$3)</f>
        <v>100</v>
      </c>
      <c r="M8" s="138">
        <f ca="1">IF(M65=0,'In depth results'!$D$9+'In depth results'!$D$3,'In depth results'!$D$3)</f>
        <v>100</v>
      </c>
      <c r="N8" s="138">
        <f ca="1">IF(N65=0,'In depth results'!$D$9+'In depth results'!$D$3,'In depth results'!$D$3)</f>
        <v>100</v>
      </c>
      <c r="O8" s="138">
        <f ca="1">IF(O65=0,'In depth results'!$D$9+'In depth results'!$D$3,'In depth results'!$D$3)</f>
        <v>100</v>
      </c>
      <c r="P8" s="138">
        <f ca="1">IF(P65=0,'In depth results'!$D$9+'In depth results'!$D$3,'In depth results'!$D$3)</f>
        <v>100</v>
      </c>
      <c r="Q8" s="138">
        <f ca="1">IF(Q65=0,'In depth results'!$D$9+'In depth results'!$D$3,'In depth results'!$D$3)</f>
        <v>100</v>
      </c>
      <c r="R8" s="138">
        <f ca="1">IF(R65=0,'In depth results'!$D$9+'In depth results'!$D$3,'In depth results'!$D$3)</f>
        <v>100</v>
      </c>
      <c r="S8" s="138">
        <f ca="1">IF(S65=0,'In depth results'!$D$9+'In depth results'!$D$3,'In depth results'!$D$3)</f>
        <v>100</v>
      </c>
      <c r="T8" s="138">
        <f ca="1">IF(T65=0,'In depth results'!$D$9+'In depth results'!$D$3,'In depth results'!$D$3)</f>
        <v>100</v>
      </c>
      <c r="U8" s="138">
        <f ca="1">IF(U65=0,'In depth results'!$D$9+'In depth results'!$D$3,'In depth results'!$D$3)</f>
        <v>100</v>
      </c>
      <c r="V8" s="138">
        <f ca="1">IF(V65=0,'In depth results'!$D$9+'In depth results'!$D$3,'In depth results'!$D$3)</f>
        <v>100</v>
      </c>
      <c r="W8" s="138">
        <f ca="1">IF(W65=0,'In depth results'!$D$9+'In depth results'!$D$3,'In depth results'!$D$3)</f>
        <v>100</v>
      </c>
      <c r="X8" s="138">
        <f ca="1">IF(X65=0,'In depth results'!$D$9+'In depth results'!$D$3,'In depth results'!$D$3)</f>
        <v>100</v>
      </c>
      <c r="Y8" s="138">
        <f ca="1">IF(Y65=0,'In depth results'!$D$9+'In depth results'!$D$3,'In depth results'!$D$3)</f>
        <v>100</v>
      </c>
      <c r="Z8" s="138">
        <f ca="1">IF(Z65=0,'In depth results'!$D$9+'In depth results'!$D$3,'In depth results'!$D$3)</f>
        <v>100</v>
      </c>
      <c r="AA8" s="138">
        <f ca="1">IF(AA65=0,'In depth results'!$D$9+'In depth results'!$D$3,'In depth results'!$D$3)</f>
        <v>100</v>
      </c>
      <c r="AB8" s="138">
        <f ca="1">IF(AB65=0,'In depth results'!$D$9+'In depth results'!$D$3,'In depth results'!$D$3)</f>
        <v>100</v>
      </c>
      <c r="AC8" s="138">
        <f ca="1">IF(AC65=0,'In depth results'!$D$9+'In depth results'!$D$3,'In depth results'!$D$3)</f>
        <v>100</v>
      </c>
      <c r="AD8" s="138">
        <f ca="1">IF(AD65=0,'In depth results'!$D$9+'In depth results'!$D$3,'In depth results'!$D$3)</f>
        <v>100</v>
      </c>
      <c r="AE8" s="138">
        <f ca="1">IF(AE65=0,'In depth results'!$D$9+'In depth results'!$D$3,'In depth results'!$D$3)</f>
        <v>100</v>
      </c>
      <c r="AF8" s="138">
        <f ca="1">IF(AF65=0,'In depth results'!$D$9+'In depth results'!$D$3,'In depth results'!$D$3)</f>
        <v>100</v>
      </c>
      <c r="AG8" s="138">
        <f ca="1">IF(AG65=0,'In depth results'!$D$9+'In depth results'!$D$3,'In depth results'!$D$3)</f>
        <v>100</v>
      </c>
      <c r="AH8" s="138">
        <f ca="1">IF(AH65=0,'In depth results'!$D$9+'In depth results'!$D$3,'In depth results'!$D$3)</f>
        <v>100</v>
      </c>
      <c r="AI8" s="138">
        <f ca="1">IF(AI65=0,'In depth results'!$D$9+'In depth results'!$D$3,'In depth results'!$D$3)</f>
        <v>100</v>
      </c>
      <c r="AJ8" s="138">
        <f ca="1">IF(AJ65=0,'In depth results'!$D$9+'In depth results'!$D$3,'In depth results'!$D$3)</f>
        <v>100</v>
      </c>
      <c r="AK8" s="138">
        <f ca="1">IF(AK65=0,'In depth results'!$D$9+'In depth results'!$D$3,'In depth results'!$D$3)</f>
        <v>100</v>
      </c>
      <c r="AL8" s="138">
        <f ca="1">IF(AL65=0,'In depth results'!$D$9+'In depth results'!$D$3,'In depth results'!$D$3)</f>
        <v>100</v>
      </c>
      <c r="AM8" s="138">
        <f ca="1">IF(AM65=0,'In depth results'!$D$9+'In depth results'!$D$3,'In depth results'!$D$3)</f>
        <v>100</v>
      </c>
      <c r="AN8" s="138">
        <f ca="1">IF(AN65=0,'In depth results'!$D$9+'In depth results'!$D$3,'In depth results'!$D$3)</f>
        <v>100</v>
      </c>
      <c r="AO8" s="138">
        <f ca="1">IF(AO65=0,'In depth results'!$D$9+'In depth results'!$D$3,'In depth results'!$D$3)</f>
        <v>100</v>
      </c>
      <c r="AP8" s="138">
        <f ca="1">IF(AP65=0,'In depth results'!$D$9+'In depth results'!$D$3,'In depth results'!$D$3)</f>
        <v>100</v>
      </c>
      <c r="AQ8" s="138">
        <f ca="1">IF(AQ65=0,'In depth results'!$D$9+'In depth results'!$D$3,'In depth results'!$D$3)</f>
        <v>100</v>
      </c>
      <c r="AR8" s="138">
        <f ca="1">IF(AR65=0,'In depth results'!$D$9+'In depth results'!$D$3,'In depth results'!$D$3)</f>
        <v>100</v>
      </c>
      <c r="AS8" s="138">
        <f ca="1">IF(AS65=0,'In depth results'!$D$9+'In depth results'!$D$3,'In depth results'!$D$3)</f>
        <v>100</v>
      </c>
      <c r="AT8" s="138">
        <f ca="1">IF(AT65=0,'In depth results'!$D$9+'In depth results'!$D$3,'In depth results'!$D$3)</f>
        <v>100</v>
      </c>
      <c r="AU8" s="138">
        <f ca="1">IF(AU65=0,'In depth results'!$D$9+'In depth results'!$D$3,'In depth results'!$D$3)</f>
        <v>100</v>
      </c>
      <c r="AV8" s="138">
        <f ca="1">IF(AV65=0,'In depth results'!$D$9+'In depth results'!$D$3,'In depth results'!$D$3)</f>
        <v>100</v>
      </c>
      <c r="AW8" s="138">
        <f ca="1">IF(AW65=0,'In depth results'!$D$9+'In depth results'!$D$3,'In depth results'!$D$3)</f>
        <v>100</v>
      </c>
      <c r="AX8" s="138">
        <f ca="1">IF(AX65=0,'In depth results'!$D$9+'In depth results'!$D$3,'In depth results'!$D$3)</f>
        <v>100</v>
      </c>
      <c r="AY8" s="138">
        <f ca="1">IF(AY65=0,'In depth results'!$D$9+'In depth results'!$D$3,'In depth results'!$D$3)</f>
        <v>200</v>
      </c>
      <c r="AZ8" s="138">
        <f ca="1">IF(AZ65=0,'In depth results'!$D$9+'In depth results'!$D$3,'In depth results'!$D$3)</f>
        <v>200</v>
      </c>
      <c r="BA8" s="138">
        <f ca="1">IF(BA65=0,'In depth results'!$D$9+'In depth results'!$D$3,'In depth results'!$D$3)</f>
        <v>200</v>
      </c>
      <c r="BB8" s="138">
        <f ca="1">IF(BB65=0,'In depth results'!$D$9+'In depth results'!$D$3,'In depth results'!$D$3)</f>
        <v>200</v>
      </c>
      <c r="BC8" s="138">
        <f ca="1">IF(BC65=0,'In depth results'!$D$9+'In depth results'!$D$3,'In depth results'!$D$3)</f>
        <v>200</v>
      </c>
      <c r="BD8" s="138">
        <f ca="1">IF(BD65=0,'In depth results'!$D$9+'In depth results'!$D$3,'In depth results'!$D$3)</f>
        <v>200</v>
      </c>
      <c r="BE8" s="138">
        <f ca="1">IF(BE65=0,'In depth results'!$D$9+'In depth results'!$D$3,'In depth results'!$D$3)</f>
        <v>200</v>
      </c>
      <c r="BF8" s="138">
        <f ca="1">IF(BF65=0,'In depth results'!$D$9+'In depth results'!$D$3,'In depth results'!$D$3)</f>
        <v>200</v>
      </c>
      <c r="BG8" s="138">
        <f ca="1">IF(BG65=0,'In depth results'!$D$9+'In depth results'!$D$3,'In depth results'!$D$3)</f>
        <v>200</v>
      </c>
      <c r="BH8" s="138">
        <f ca="1">IF(BH65=0,'In depth results'!$D$9+'In depth results'!$D$3,'In depth results'!$D$3)</f>
        <v>200</v>
      </c>
      <c r="BI8" s="138">
        <f ca="1">IF(BI65=0,'In depth results'!$D$9+'In depth results'!$D$3,'In depth results'!$D$3)</f>
        <v>200</v>
      </c>
      <c r="BJ8" s="138">
        <f ca="1">IF(BJ65=0,'In depth results'!$D$9+'In depth results'!$D$3,'In depth results'!$D$3)</f>
        <v>200</v>
      </c>
      <c r="BK8" s="138">
        <f ca="1">IF(BK65=0,'In depth results'!$D$9+'In depth results'!$D$3,'In depth results'!$D$3)</f>
        <v>200</v>
      </c>
      <c r="BL8" s="138">
        <f ca="1">IF(BL65=0,'In depth results'!$D$9+'In depth results'!$D$3,'In depth results'!$D$3)</f>
        <v>200</v>
      </c>
      <c r="BM8" s="138">
        <f ca="1">IF(BM65=0,'In depth results'!$D$9+'In depth results'!$D$3,'In depth results'!$D$3)</f>
        <v>200</v>
      </c>
      <c r="BN8" s="138">
        <f ca="1">IF(BN65=0,'In depth results'!$D$9+'In depth results'!$D$3,'In depth results'!$D$3)</f>
        <v>200</v>
      </c>
      <c r="BO8" s="138">
        <f ca="1">IF(BO65=0,'In depth results'!$D$9+'In depth results'!$D$3,'In depth results'!$D$3)</f>
        <v>200</v>
      </c>
      <c r="BP8" s="138">
        <f ca="1">IF(BP65=0,'In depth results'!$D$9+'In depth results'!$D$3,'In depth results'!$D$3)</f>
        <v>200</v>
      </c>
      <c r="BQ8" s="138">
        <f ca="1">IF(BQ65=0,'In depth results'!$D$9+'In depth results'!$D$3,'In depth results'!$D$3)</f>
        <v>200</v>
      </c>
      <c r="BR8" s="138">
        <f ca="1">IF(BR65=0,'In depth results'!$D$9+'In depth results'!$D$3,'In depth results'!$D$3)</f>
        <v>200</v>
      </c>
      <c r="BS8" s="138">
        <f ca="1">IF(BS65=0,'In depth results'!$D$9+'In depth results'!$D$3,'In depth results'!$D$3)</f>
        <v>200</v>
      </c>
      <c r="BT8" s="138">
        <f ca="1">IF(BT65=0,'In depth results'!$D$9+'In depth results'!$D$3,'In depth results'!$D$3)</f>
        <v>200</v>
      </c>
      <c r="BU8" s="138">
        <f ca="1">IF(BU65=0,'In depth results'!$D$9+'In depth results'!$D$3,'In depth results'!$D$3)</f>
        <v>200</v>
      </c>
      <c r="BV8" s="138">
        <f ca="1">IF(BV65=0,'In depth results'!$D$9+'In depth results'!$D$3,'In depth results'!$D$3)</f>
        <v>200</v>
      </c>
      <c r="BW8" s="138">
        <f ca="1">IF(BW65=0,'In depth results'!$D$9+'In depth results'!$D$3,'In depth results'!$D$3)</f>
        <v>200</v>
      </c>
      <c r="BX8" s="138">
        <f ca="1">IF(BX65=0,'In depth results'!$D$9+'In depth results'!$D$3,'In depth results'!$D$3)</f>
        <v>200</v>
      </c>
      <c r="BY8" s="138">
        <f ca="1">IF(BY65=0,'In depth results'!$D$9+'In depth results'!$D$3,'In depth results'!$D$3)</f>
        <v>200</v>
      </c>
      <c r="BZ8" s="138">
        <f ca="1">IF(BZ65=0,'In depth results'!$D$9+'In depth results'!$D$3,'In depth results'!$D$3)</f>
        <v>200</v>
      </c>
      <c r="CA8" s="138">
        <f ca="1">IF(CA65=0,'In depth results'!$D$9+'In depth results'!$D$3,'In depth results'!$D$3)</f>
        <v>200</v>
      </c>
      <c r="CB8" s="138">
        <f ca="1">IF(CB65=0,'In depth results'!$D$9+'In depth results'!$D$3,'In depth results'!$D$3)</f>
        <v>200</v>
      </c>
      <c r="CC8" s="138">
        <f ca="1">IF(CC65=0,'In depth results'!$D$9+'In depth results'!$D$3,'In depth results'!$D$3)</f>
        <v>200</v>
      </c>
      <c r="CD8" s="138">
        <f ca="1">IF(CD65=0,'In depth results'!$D$9+'In depth results'!$D$3,'In depth results'!$D$3)</f>
        <v>200</v>
      </c>
      <c r="CE8" s="138">
        <f ca="1">IF(CE65=0,'In depth results'!$D$9+'In depth results'!$D$3,'In depth results'!$D$3)</f>
        <v>200</v>
      </c>
      <c r="CF8" s="138">
        <f ca="1">IF(CF65=0,'In depth results'!$D$9+'In depth results'!$D$3,'In depth results'!$D$3)</f>
        <v>200</v>
      </c>
      <c r="CG8" s="138">
        <f ca="1">IF(CG65=0,'In depth results'!$D$9+'In depth results'!$D$3,'In depth results'!$D$3)</f>
        <v>200</v>
      </c>
      <c r="CH8" s="138">
        <f ca="1">IF(CH65=0,'In depth results'!$D$9+'In depth results'!$D$3,'In depth results'!$D$3)</f>
        <v>200</v>
      </c>
      <c r="CI8" s="138">
        <f ca="1">IF(CI65=0,'In depth results'!$D$9+'In depth results'!$D$3,'In depth results'!$D$3)</f>
        <v>200</v>
      </c>
      <c r="CJ8" s="138">
        <f ca="1">IF(CJ65=0,'In depth results'!$D$9+'In depth results'!$D$3,'In depth results'!$D$3)</f>
        <v>200</v>
      </c>
      <c r="CK8" s="138">
        <f ca="1">IF(CK65=0,'In depth results'!$D$9+'In depth results'!$D$3,'In depth results'!$D$3)</f>
        <v>200</v>
      </c>
      <c r="CL8" s="138">
        <f ca="1">IF(CL65=0,'In depth results'!$D$9+'In depth results'!$D$3,'In depth results'!$D$3)</f>
        <v>200</v>
      </c>
      <c r="CM8" s="138">
        <f ca="1">IF(CM65=0,'In depth results'!$D$9+'In depth results'!$D$3,'In depth results'!$D$3)</f>
        <v>200</v>
      </c>
      <c r="CN8" s="138">
        <f ca="1">IF(CN65=0,'In depth results'!$D$9+'In depth results'!$D$3,'In depth results'!$D$3)</f>
        <v>200</v>
      </c>
      <c r="CO8" s="138">
        <f ca="1">IF(CO65=0,'In depth results'!$D$9+'In depth results'!$D$3,'In depth results'!$D$3)</f>
        <v>200</v>
      </c>
      <c r="CP8" s="138">
        <f ca="1">IF(CP65=0,'In depth results'!$D$9+'In depth results'!$D$3,'In depth results'!$D$3)</f>
        <v>200</v>
      </c>
      <c r="CQ8" s="138">
        <f ca="1">IF(CQ65=0,'In depth results'!$D$9+'In depth results'!$D$3,'In depth results'!$D$3)</f>
        <v>200</v>
      </c>
      <c r="CR8" s="138">
        <f ca="1">IF(CR65=0,'In depth results'!$D$9+'In depth results'!$D$3,'In depth results'!$D$3)</f>
        <v>200</v>
      </c>
      <c r="CS8" s="138">
        <f ca="1">IF(CS65=0,'In depth results'!$D$9+'In depth results'!$D$3,'In depth results'!$D$3)</f>
        <v>200</v>
      </c>
      <c r="CT8" s="138">
        <f ca="1">IF(CT65=0,'In depth results'!$D$9+'In depth results'!$D$3,'In depth results'!$D$3)</f>
        <v>200</v>
      </c>
      <c r="CU8" s="138">
        <f ca="1">IF(CU65=0,'In depth results'!$D$9+'In depth results'!$D$3,'In depth results'!$D$3)</f>
        <v>200</v>
      </c>
    </row>
    <row r="9" spans="1:99" x14ac:dyDescent="0.35">
      <c r="A9" s="23"/>
      <c r="B9" s="136" t="s">
        <v>25</v>
      </c>
      <c r="C9" s="138">
        <f ca="1">IF(C7&lt;C8,C7,C8)</f>
        <v>100</v>
      </c>
      <c r="D9" s="138">
        <f t="shared" ref="D9:BO9" ca="1" si="4">IF(D7&lt;D8,D7,D8)</f>
        <v>100</v>
      </c>
      <c r="E9" s="138">
        <f t="shared" ca="1" si="4"/>
        <v>100</v>
      </c>
      <c r="F9" s="138">
        <f t="shared" ca="1" si="4"/>
        <v>100</v>
      </c>
      <c r="G9" s="138">
        <f t="shared" ca="1" si="4"/>
        <v>100</v>
      </c>
      <c r="H9" s="138">
        <f t="shared" ca="1" si="4"/>
        <v>100</v>
      </c>
      <c r="I9" s="138">
        <f t="shared" ca="1" si="4"/>
        <v>100</v>
      </c>
      <c r="J9" s="138">
        <f t="shared" ca="1" si="4"/>
        <v>100</v>
      </c>
      <c r="K9" s="138">
        <f t="shared" ca="1" si="4"/>
        <v>100</v>
      </c>
      <c r="L9" s="138">
        <f t="shared" ca="1" si="4"/>
        <v>100</v>
      </c>
      <c r="M9" s="138">
        <f t="shared" ca="1" si="4"/>
        <v>100</v>
      </c>
      <c r="N9" s="138">
        <f t="shared" ca="1" si="4"/>
        <v>100</v>
      </c>
      <c r="O9" s="138">
        <f t="shared" ca="1" si="4"/>
        <v>100</v>
      </c>
      <c r="P9" s="138">
        <f t="shared" ca="1" si="4"/>
        <v>100</v>
      </c>
      <c r="Q9" s="138">
        <f t="shared" ca="1" si="4"/>
        <v>100</v>
      </c>
      <c r="R9" s="138">
        <f t="shared" ca="1" si="4"/>
        <v>100</v>
      </c>
      <c r="S9" s="138">
        <f t="shared" ca="1" si="4"/>
        <v>100</v>
      </c>
      <c r="T9" s="138">
        <f t="shared" ca="1" si="4"/>
        <v>100</v>
      </c>
      <c r="U9" s="138">
        <f t="shared" ca="1" si="4"/>
        <v>100</v>
      </c>
      <c r="V9" s="138">
        <f t="shared" ca="1" si="4"/>
        <v>100</v>
      </c>
      <c r="W9" s="138">
        <f t="shared" ca="1" si="4"/>
        <v>100</v>
      </c>
      <c r="X9" s="138">
        <f t="shared" ca="1" si="4"/>
        <v>13.85666426791369</v>
      </c>
      <c r="Y9" s="138">
        <f t="shared" ca="1" si="4"/>
        <v>0</v>
      </c>
      <c r="Z9" s="138">
        <f t="shared" ca="1" si="4"/>
        <v>0</v>
      </c>
      <c r="AA9" s="138">
        <f t="shared" ca="1" si="4"/>
        <v>0</v>
      </c>
      <c r="AB9" s="138">
        <f t="shared" ca="1" si="4"/>
        <v>0</v>
      </c>
      <c r="AC9" s="138">
        <f t="shared" ca="1" si="4"/>
        <v>0</v>
      </c>
      <c r="AD9" s="138">
        <f t="shared" ca="1" si="4"/>
        <v>0</v>
      </c>
      <c r="AE9" s="138">
        <f t="shared" ca="1" si="4"/>
        <v>0</v>
      </c>
      <c r="AF9" s="138">
        <f t="shared" ca="1" si="4"/>
        <v>0</v>
      </c>
      <c r="AG9" s="138">
        <f t="shared" ca="1" si="4"/>
        <v>0</v>
      </c>
      <c r="AH9" s="138">
        <f t="shared" ca="1" si="4"/>
        <v>0</v>
      </c>
      <c r="AI9" s="138">
        <f t="shared" ca="1" si="4"/>
        <v>0</v>
      </c>
      <c r="AJ9" s="138">
        <f t="shared" ca="1" si="4"/>
        <v>0</v>
      </c>
      <c r="AK9" s="138">
        <f t="shared" ca="1" si="4"/>
        <v>0</v>
      </c>
      <c r="AL9" s="138">
        <f t="shared" ca="1" si="4"/>
        <v>0</v>
      </c>
      <c r="AM9" s="138">
        <f t="shared" ca="1" si="4"/>
        <v>0</v>
      </c>
      <c r="AN9" s="138">
        <f t="shared" ca="1" si="4"/>
        <v>0</v>
      </c>
      <c r="AO9" s="138">
        <f t="shared" ca="1" si="4"/>
        <v>0</v>
      </c>
      <c r="AP9" s="138">
        <f t="shared" ca="1" si="4"/>
        <v>0</v>
      </c>
      <c r="AQ9" s="138">
        <f t="shared" ca="1" si="4"/>
        <v>0</v>
      </c>
      <c r="AR9" s="138">
        <f t="shared" ca="1" si="4"/>
        <v>0</v>
      </c>
      <c r="AS9" s="138">
        <f t="shared" ca="1" si="4"/>
        <v>0</v>
      </c>
      <c r="AT9" s="138">
        <f t="shared" ca="1" si="4"/>
        <v>0</v>
      </c>
      <c r="AU9" s="138">
        <f t="shared" ca="1" si="4"/>
        <v>0</v>
      </c>
      <c r="AV9" s="138">
        <f t="shared" ca="1" si="4"/>
        <v>0</v>
      </c>
      <c r="AW9" s="138">
        <f t="shared" ca="1" si="4"/>
        <v>0</v>
      </c>
      <c r="AX9" s="138">
        <f t="shared" ca="1" si="4"/>
        <v>0</v>
      </c>
      <c r="AY9" s="138">
        <f t="shared" ca="1" si="4"/>
        <v>0</v>
      </c>
      <c r="AZ9" s="138">
        <f t="shared" ca="1" si="4"/>
        <v>0</v>
      </c>
      <c r="BA9" s="138">
        <f t="shared" ca="1" si="4"/>
        <v>0</v>
      </c>
      <c r="BB9" s="138">
        <f t="shared" ca="1" si="4"/>
        <v>0</v>
      </c>
      <c r="BC9" s="138">
        <f t="shared" ca="1" si="4"/>
        <v>0</v>
      </c>
      <c r="BD9" s="138">
        <f t="shared" ca="1" si="4"/>
        <v>0</v>
      </c>
      <c r="BE9" s="138">
        <f t="shared" ca="1" si="4"/>
        <v>0</v>
      </c>
      <c r="BF9" s="138">
        <f t="shared" ca="1" si="4"/>
        <v>0</v>
      </c>
      <c r="BG9" s="138">
        <f t="shared" ca="1" si="4"/>
        <v>0</v>
      </c>
      <c r="BH9" s="138">
        <f t="shared" ca="1" si="4"/>
        <v>0</v>
      </c>
      <c r="BI9" s="138">
        <f t="shared" ca="1" si="4"/>
        <v>0</v>
      </c>
      <c r="BJ9" s="138">
        <f t="shared" ca="1" si="4"/>
        <v>0</v>
      </c>
      <c r="BK9" s="138">
        <f t="shared" ca="1" si="4"/>
        <v>0</v>
      </c>
      <c r="BL9" s="138">
        <f t="shared" ca="1" si="4"/>
        <v>0</v>
      </c>
      <c r="BM9" s="138">
        <f t="shared" ca="1" si="4"/>
        <v>0</v>
      </c>
      <c r="BN9" s="138">
        <f t="shared" ca="1" si="4"/>
        <v>0</v>
      </c>
      <c r="BO9" s="138">
        <f t="shared" ca="1" si="4"/>
        <v>0</v>
      </c>
      <c r="BP9" s="138">
        <f t="shared" ref="BP9:CU9" ca="1" si="5">IF(BP7&lt;BP8,BP7,BP8)</f>
        <v>0</v>
      </c>
      <c r="BQ9" s="138">
        <f t="shared" ca="1" si="5"/>
        <v>0</v>
      </c>
      <c r="BR9" s="138">
        <f t="shared" ca="1" si="5"/>
        <v>0</v>
      </c>
      <c r="BS9" s="138">
        <f t="shared" ca="1" si="5"/>
        <v>0</v>
      </c>
      <c r="BT9" s="138">
        <f t="shared" ca="1" si="5"/>
        <v>0</v>
      </c>
      <c r="BU9" s="138">
        <f t="shared" ca="1" si="5"/>
        <v>0</v>
      </c>
      <c r="BV9" s="138">
        <f t="shared" ca="1" si="5"/>
        <v>0</v>
      </c>
      <c r="BW9" s="138">
        <f t="shared" ca="1" si="5"/>
        <v>0</v>
      </c>
      <c r="BX9" s="138">
        <f t="shared" ca="1" si="5"/>
        <v>0</v>
      </c>
      <c r="BY9" s="138">
        <f t="shared" ca="1" si="5"/>
        <v>0</v>
      </c>
      <c r="BZ9" s="138">
        <f t="shared" ca="1" si="5"/>
        <v>0</v>
      </c>
      <c r="CA9" s="138">
        <f t="shared" ca="1" si="5"/>
        <v>0</v>
      </c>
      <c r="CB9" s="138">
        <f t="shared" ca="1" si="5"/>
        <v>0</v>
      </c>
      <c r="CC9" s="138">
        <f t="shared" ca="1" si="5"/>
        <v>0</v>
      </c>
      <c r="CD9" s="138">
        <f t="shared" ca="1" si="5"/>
        <v>0</v>
      </c>
      <c r="CE9" s="138">
        <f t="shared" ca="1" si="5"/>
        <v>0</v>
      </c>
      <c r="CF9" s="138">
        <f t="shared" ca="1" si="5"/>
        <v>0</v>
      </c>
      <c r="CG9" s="138">
        <f t="shared" ca="1" si="5"/>
        <v>0</v>
      </c>
      <c r="CH9" s="138">
        <f t="shared" ca="1" si="5"/>
        <v>0</v>
      </c>
      <c r="CI9" s="138">
        <f t="shared" ca="1" si="5"/>
        <v>0</v>
      </c>
      <c r="CJ9" s="138">
        <f t="shared" ca="1" si="5"/>
        <v>0</v>
      </c>
      <c r="CK9" s="138">
        <f t="shared" ca="1" si="5"/>
        <v>0</v>
      </c>
      <c r="CL9" s="138">
        <f t="shared" ca="1" si="5"/>
        <v>0</v>
      </c>
      <c r="CM9" s="138">
        <f t="shared" ca="1" si="5"/>
        <v>0</v>
      </c>
      <c r="CN9" s="138">
        <f t="shared" ca="1" si="5"/>
        <v>0</v>
      </c>
      <c r="CO9" s="138">
        <f t="shared" ca="1" si="5"/>
        <v>0</v>
      </c>
      <c r="CP9" s="138">
        <f t="shared" ca="1" si="5"/>
        <v>0</v>
      </c>
      <c r="CQ9" s="138">
        <f t="shared" ca="1" si="5"/>
        <v>0</v>
      </c>
      <c r="CR9" s="138">
        <f t="shared" ca="1" si="5"/>
        <v>0</v>
      </c>
      <c r="CS9" s="138">
        <f t="shared" ca="1" si="5"/>
        <v>0</v>
      </c>
      <c r="CT9" s="138">
        <f t="shared" ca="1" si="5"/>
        <v>0</v>
      </c>
      <c r="CU9" s="138">
        <f t="shared" ca="1" si="5"/>
        <v>0</v>
      </c>
    </row>
    <row r="10" spans="1:99" x14ac:dyDescent="0.35">
      <c r="A10" s="23"/>
      <c r="B10" s="136" t="s">
        <v>26</v>
      </c>
      <c r="C10" s="138">
        <f ca="1">C7-C9+C6</f>
        <v>1727</v>
      </c>
      <c r="D10" s="138">
        <f t="shared" ref="D10:BO10" ca="1" si="6">D7-D9</f>
        <v>1652.905</v>
      </c>
      <c r="E10" s="138">
        <f t="shared" ca="1" si="6"/>
        <v>1577.6985749999999</v>
      </c>
      <c r="F10" s="138">
        <f t="shared" ca="1" si="6"/>
        <v>1501.364053625</v>
      </c>
      <c r="G10" s="138">
        <f t="shared" ca="1" si="6"/>
        <v>1423.884514429375</v>
      </c>
      <c r="H10" s="138">
        <f t="shared" ca="1" si="6"/>
        <v>1345.2427821458157</v>
      </c>
      <c r="I10" s="138">
        <f t="shared" ca="1" si="6"/>
        <v>1265.421423878003</v>
      </c>
      <c r="J10" s="138">
        <f t="shared" ca="1" si="6"/>
        <v>1184.4027452361731</v>
      </c>
      <c r="K10" s="138">
        <f t="shared" ca="1" si="6"/>
        <v>1102.1687864147157</v>
      </c>
      <c r="L10" s="138">
        <f t="shared" ca="1" si="6"/>
        <v>1018.7013182109365</v>
      </c>
      <c r="M10" s="138">
        <f t="shared" ca="1" si="6"/>
        <v>933.98183798410059</v>
      </c>
      <c r="N10" s="138">
        <f t="shared" ca="1" si="6"/>
        <v>847.99156555386207</v>
      </c>
      <c r="O10" s="138">
        <f t="shared" ca="1" si="6"/>
        <v>760.71143903716995</v>
      </c>
      <c r="P10" s="138">
        <f t="shared" ca="1" si="6"/>
        <v>672.12211062272752</v>
      </c>
      <c r="Q10" s="138">
        <f t="shared" ca="1" si="6"/>
        <v>582.2039422820684</v>
      </c>
      <c r="R10" s="138">
        <f t="shared" ca="1" si="6"/>
        <v>490.93700141629938</v>
      </c>
      <c r="S10" s="138">
        <f t="shared" ca="1" si="6"/>
        <v>398.30105643754388</v>
      </c>
      <c r="T10" s="138">
        <f t="shared" ca="1" si="6"/>
        <v>304.27557228410706</v>
      </c>
      <c r="U10" s="138">
        <f t="shared" ca="1" si="6"/>
        <v>208.83970586836864</v>
      </c>
      <c r="V10" s="138">
        <f t="shared" ca="1" si="6"/>
        <v>111.97230145639418</v>
      </c>
      <c r="W10" s="138">
        <f t="shared" ca="1" si="6"/>
        <v>13.651885978240088</v>
      </c>
      <c r="X10" s="138">
        <f t="shared" ca="1" si="6"/>
        <v>0</v>
      </c>
      <c r="Y10" s="138">
        <f t="shared" ca="1" si="6"/>
        <v>0</v>
      </c>
      <c r="Z10" s="138">
        <f t="shared" ca="1" si="6"/>
        <v>0</v>
      </c>
      <c r="AA10" s="138">
        <f t="shared" ca="1" si="6"/>
        <v>0</v>
      </c>
      <c r="AB10" s="138">
        <f t="shared" ca="1" si="6"/>
        <v>0</v>
      </c>
      <c r="AC10" s="138">
        <f t="shared" ca="1" si="6"/>
        <v>0</v>
      </c>
      <c r="AD10" s="138">
        <f t="shared" ca="1" si="6"/>
        <v>0</v>
      </c>
      <c r="AE10" s="138">
        <f t="shared" ca="1" si="6"/>
        <v>0</v>
      </c>
      <c r="AF10" s="138">
        <f t="shared" ca="1" si="6"/>
        <v>0</v>
      </c>
      <c r="AG10" s="138">
        <f t="shared" ca="1" si="6"/>
        <v>0</v>
      </c>
      <c r="AH10" s="138">
        <f t="shared" ca="1" si="6"/>
        <v>0</v>
      </c>
      <c r="AI10" s="138">
        <f t="shared" ca="1" si="6"/>
        <v>0</v>
      </c>
      <c r="AJ10" s="138">
        <f t="shared" ca="1" si="6"/>
        <v>0</v>
      </c>
      <c r="AK10" s="138">
        <f t="shared" ca="1" si="6"/>
        <v>0</v>
      </c>
      <c r="AL10" s="138">
        <f t="shared" ca="1" si="6"/>
        <v>0</v>
      </c>
      <c r="AM10" s="138">
        <f t="shared" ca="1" si="6"/>
        <v>0</v>
      </c>
      <c r="AN10" s="138">
        <f t="shared" ca="1" si="6"/>
        <v>0</v>
      </c>
      <c r="AO10" s="138">
        <f t="shared" ca="1" si="6"/>
        <v>0</v>
      </c>
      <c r="AP10" s="138">
        <f t="shared" ca="1" si="6"/>
        <v>0</v>
      </c>
      <c r="AQ10" s="138">
        <f t="shared" ca="1" si="6"/>
        <v>0</v>
      </c>
      <c r="AR10" s="138">
        <f t="shared" ca="1" si="6"/>
        <v>0</v>
      </c>
      <c r="AS10" s="138">
        <f t="shared" ca="1" si="6"/>
        <v>0</v>
      </c>
      <c r="AT10" s="138">
        <f t="shared" ca="1" si="6"/>
        <v>0</v>
      </c>
      <c r="AU10" s="138">
        <f t="shared" ca="1" si="6"/>
        <v>0</v>
      </c>
      <c r="AV10" s="138">
        <f t="shared" ca="1" si="6"/>
        <v>0</v>
      </c>
      <c r="AW10" s="138">
        <f t="shared" ca="1" si="6"/>
        <v>0</v>
      </c>
      <c r="AX10" s="138">
        <f t="shared" ca="1" si="6"/>
        <v>0</v>
      </c>
      <c r="AY10" s="138">
        <f t="shared" ca="1" si="6"/>
        <v>0</v>
      </c>
      <c r="AZ10" s="138">
        <f t="shared" ca="1" si="6"/>
        <v>0</v>
      </c>
      <c r="BA10" s="138">
        <f t="shared" ca="1" si="6"/>
        <v>0</v>
      </c>
      <c r="BB10" s="138">
        <f t="shared" ca="1" si="6"/>
        <v>0</v>
      </c>
      <c r="BC10" s="138">
        <f t="shared" ca="1" si="6"/>
        <v>0</v>
      </c>
      <c r="BD10" s="138">
        <f t="shared" ca="1" si="6"/>
        <v>0</v>
      </c>
      <c r="BE10" s="138">
        <f t="shared" ca="1" si="6"/>
        <v>0</v>
      </c>
      <c r="BF10" s="138">
        <f t="shared" ca="1" si="6"/>
        <v>0</v>
      </c>
      <c r="BG10" s="138">
        <f t="shared" ca="1" si="6"/>
        <v>0</v>
      </c>
      <c r="BH10" s="138">
        <f t="shared" ca="1" si="6"/>
        <v>0</v>
      </c>
      <c r="BI10" s="138">
        <f t="shared" ca="1" si="6"/>
        <v>0</v>
      </c>
      <c r="BJ10" s="138">
        <f t="shared" ca="1" si="6"/>
        <v>0</v>
      </c>
      <c r="BK10" s="138">
        <f t="shared" ca="1" si="6"/>
        <v>0</v>
      </c>
      <c r="BL10" s="138">
        <f t="shared" ca="1" si="6"/>
        <v>0</v>
      </c>
      <c r="BM10" s="138">
        <f t="shared" ca="1" si="6"/>
        <v>0</v>
      </c>
      <c r="BN10" s="138">
        <f t="shared" ca="1" si="6"/>
        <v>0</v>
      </c>
      <c r="BO10" s="138">
        <f t="shared" ca="1" si="6"/>
        <v>0</v>
      </c>
      <c r="BP10" s="138">
        <f t="shared" ref="BP10:CU10" ca="1" si="7">BP7-BP9</f>
        <v>0</v>
      </c>
      <c r="BQ10" s="138">
        <f t="shared" ca="1" si="7"/>
        <v>0</v>
      </c>
      <c r="BR10" s="138">
        <f t="shared" ca="1" si="7"/>
        <v>0</v>
      </c>
      <c r="BS10" s="138">
        <f t="shared" ca="1" si="7"/>
        <v>0</v>
      </c>
      <c r="BT10" s="138">
        <f t="shared" ca="1" si="7"/>
        <v>0</v>
      </c>
      <c r="BU10" s="138">
        <f t="shared" ca="1" si="7"/>
        <v>0</v>
      </c>
      <c r="BV10" s="138">
        <f t="shared" ca="1" si="7"/>
        <v>0</v>
      </c>
      <c r="BW10" s="138">
        <f t="shared" ca="1" si="7"/>
        <v>0</v>
      </c>
      <c r="BX10" s="138">
        <f t="shared" ca="1" si="7"/>
        <v>0</v>
      </c>
      <c r="BY10" s="138">
        <f t="shared" ca="1" si="7"/>
        <v>0</v>
      </c>
      <c r="BZ10" s="138">
        <f t="shared" ca="1" si="7"/>
        <v>0</v>
      </c>
      <c r="CA10" s="138">
        <f t="shared" ca="1" si="7"/>
        <v>0</v>
      </c>
      <c r="CB10" s="138">
        <f t="shared" ca="1" si="7"/>
        <v>0</v>
      </c>
      <c r="CC10" s="138">
        <f t="shared" ca="1" si="7"/>
        <v>0</v>
      </c>
      <c r="CD10" s="138">
        <f t="shared" ca="1" si="7"/>
        <v>0</v>
      </c>
      <c r="CE10" s="138">
        <f t="shared" ca="1" si="7"/>
        <v>0</v>
      </c>
      <c r="CF10" s="138">
        <f t="shared" ca="1" si="7"/>
        <v>0</v>
      </c>
      <c r="CG10" s="138">
        <f t="shared" ca="1" si="7"/>
        <v>0</v>
      </c>
      <c r="CH10" s="138">
        <f t="shared" ca="1" si="7"/>
        <v>0</v>
      </c>
      <c r="CI10" s="138">
        <f t="shared" ca="1" si="7"/>
        <v>0</v>
      </c>
      <c r="CJ10" s="138">
        <f t="shared" ca="1" si="7"/>
        <v>0</v>
      </c>
      <c r="CK10" s="138">
        <f t="shared" ca="1" si="7"/>
        <v>0</v>
      </c>
      <c r="CL10" s="138">
        <f t="shared" ca="1" si="7"/>
        <v>0</v>
      </c>
      <c r="CM10" s="138">
        <f t="shared" ca="1" si="7"/>
        <v>0</v>
      </c>
      <c r="CN10" s="138">
        <f t="shared" ca="1" si="7"/>
        <v>0</v>
      </c>
      <c r="CO10" s="138">
        <f t="shared" ca="1" si="7"/>
        <v>0</v>
      </c>
      <c r="CP10" s="138">
        <f t="shared" ca="1" si="7"/>
        <v>0</v>
      </c>
      <c r="CQ10" s="138">
        <f t="shared" ca="1" si="7"/>
        <v>0</v>
      </c>
      <c r="CR10" s="138">
        <f t="shared" ca="1" si="7"/>
        <v>0</v>
      </c>
      <c r="CS10" s="138">
        <f t="shared" ca="1" si="7"/>
        <v>0</v>
      </c>
      <c r="CT10" s="138">
        <f t="shared" ca="1" si="7"/>
        <v>0</v>
      </c>
      <c r="CU10" s="138">
        <f t="shared" ca="1" si="7"/>
        <v>0</v>
      </c>
    </row>
    <row r="11" spans="1:99" x14ac:dyDescent="0.35">
      <c r="A11" s="23"/>
      <c r="B11" s="136"/>
      <c r="C11" s="135" t="str">
        <f ca="1">IF(C10=0,"PAID OFF","")</f>
        <v/>
      </c>
      <c r="D11" s="135" t="str">
        <f t="shared" ref="D11:BO11" ca="1" si="8">IF(D10=0,"PAID OFF","")</f>
        <v/>
      </c>
      <c r="E11" s="135" t="str">
        <f t="shared" ca="1" si="8"/>
        <v/>
      </c>
      <c r="F11" s="135" t="str">
        <f t="shared" ca="1" si="8"/>
        <v/>
      </c>
      <c r="G11" s="135" t="str">
        <f t="shared" ca="1" si="8"/>
        <v/>
      </c>
      <c r="H11" s="135" t="str">
        <f t="shared" ca="1" si="8"/>
        <v/>
      </c>
      <c r="I11" s="135" t="str">
        <f t="shared" ca="1" si="8"/>
        <v/>
      </c>
      <c r="J11" s="135" t="str">
        <f t="shared" ca="1" si="8"/>
        <v/>
      </c>
      <c r="K11" s="135" t="str">
        <f t="shared" ca="1" si="8"/>
        <v/>
      </c>
      <c r="L11" s="135" t="str">
        <f t="shared" ca="1" si="8"/>
        <v/>
      </c>
      <c r="M11" s="135" t="str">
        <f t="shared" ca="1" si="8"/>
        <v/>
      </c>
      <c r="N11" s="135" t="str">
        <f t="shared" ca="1" si="8"/>
        <v/>
      </c>
      <c r="O11" s="135" t="str">
        <f t="shared" ca="1" si="8"/>
        <v/>
      </c>
      <c r="P11" s="135" t="str">
        <f t="shared" ca="1" si="8"/>
        <v/>
      </c>
      <c r="Q11" s="135" t="str">
        <f t="shared" ca="1" si="8"/>
        <v/>
      </c>
      <c r="R11" s="135" t="str">
        <f t="shared" ca="1" si="8"/>
        <v/>
      </c>
      <c r="S11" s="135" t="str">
        <f t="shared" ca="1" si="8"/>
        <v/>
      </c>
      <c r="T11" s="135" t="str">
        <f t="shared" ca="1" si="8"/>
        <v/>
      </c>
      <c r="U11" s="135" t="str">
        <f t="shared" ca="1" si="8"/>
        <v/>
      </c>
      <c r="V11" s="135" t="str">
        <f t="shared" ca="1" si="8"/>
        <v/>
      </c>
      <c r="W11" s="135" t="str">
        <f t="shared" ca="1" si="8"/>
        <v/>
      </c>
      <c r="X11" s="135" t="str">
        <f t="shared" ca="1" si="8"/>
        <v>PAID OFF</v>
      </c>
      <c r="Y11" s="135" t="str">
        <f t="shared" ca="1" si="8"/>
        <v>PAID OFF</v>
      </c>
      <c r="Z11" s="135" t="str">
        <f t="shared" ca="1" si="8"/>
        <v>PAID OFF</v>
      </c>
      <c r="AA11" s="135" t="str">
        <f t="shared" ca="1" si="8"/>
        <v>PAID OFF</v>
      </c>
      <c r="AB11" s="135" t="str">
        <f t="shared" ca="1" si="8"/>
        <v>PAID OFF</v>
      </c>
      <c r="AC11" s="135" t="str">
        <f t="shared" ca="1" si="8"/>
        <v>PAID OFF</v>
      </c>
      <c r="AD11" s="135" t="str">
        <f t="shared" ca="1" si="8"/>
        <v>PAID OFF</v>
      </c>
      <c r="AE11" s="135" t="str">
        <f t="shared" ca="1" si="8"/>
        <v>PAID OFF</v>
      </c>
      <c r="AF11" s="135" t="str">
        <f t="shared" ca="1" si="8"/>
        <v>PAID OFF</v>
      </c>
      <c r="AG11" s="135" t="str">
        <f t="shared" ca="1" si="8"/>
        <v>PAID OFF</v>
      </c>
      <c r="AH11" s="135" t="str">
        <f t="shared" ca="1" si="8"/>
        <v>PAID OFF</v>
      </c>
      <c r="AI11" s="135" t="str">
        <f t="shared" ca="1" si="8"/>
        <v>PAID OFF</v>
      </c>
      <c r="AJ11" s="135" t="str">
        <f t="shared" ca="1" si="8"/>
        <v>PAID OFF</v>
      </c>
      <c r="AK11" s="135" t="str">
        <f t="shared" ca="1" si="8"/>
        <v>PAID OFF</v>
      </c>
      <c r="AL11" s="135" t="str">
        <f t="shared" ca="1" si="8"/>
        <v>PAID OFF</v>
      </c>
      <c r="AM11" s="135" t="str">
        <f t="shared" ca="1" si="8"/>
        <v>PAID OFF</v>
      </c>
      <c r="AN11" s="135" t="str">
        <f t="shared" ca="1" si="8"/>
        <v>PAID OFF</v>
      </c>
      <c r="AO11" s="135" t="str">
        <f t="shared" ca="1" si="8"/>
        <v>PAID OFF</v>
      </c>
      <c r="AP11" s="135" t="str">
        <f t="shared" ca="1" si="8"/>
        <v>PAID OFF</v>
      </c>
      <c r="AQ11" s="135" t="str">
        <f t="shared" ca="1" si="8"/>
        <v>PAID OFF</v>
      </c>
      <c r="AR11" s="135" t="str">
        <f t="shared" ca="1" si="8"/>
        <v>PAID OFF</v>
      </c>
      <c r="AS11" s="135" t="str">
        <f t="shared" ca="1" si="8"/>
        <v>PAID OFF</v>
      </c>
      <c r="AT11" s="135" t="str">
        <f t="shared" ca="1" si="8"/>
        <v>PAID OFF</v>
      </c>
      <c r="AU11" s="135" t="str">
        <f t="shared" ca="1" si="8"/>
        <v>PAID OFF</v>
      </c>
      <c r="AV11" s="135" t="str">
        <f t="shared" ca="1" si="8"/>
        <v>PAID OFF</v>
      </c>
      <c r="AW11" s="135" t="str">
        <f t="shared" ca="1" si="8"/>
        <v>PAID OFF</v>
      </c>
      <c r="AX11" s="135" t="str">
        <f t="shared" ca="1" si="8"/>
        <v>PAID OFF</v>
      </c>
      <c r="AY11" s="135" t="str">
        <f t="shared" ca="1" si="8"/>
        <v>PAID OFF</v>
      </c>
      <c r="AZ11" s="135" t="str">
        <f t="shared" ca="1" si="8"/>
        <v>PAID OFF</v>
      </c>
      <c r="BA11" s="135" t="str">
        <f t="shared" ca="1" si="8"/>
        <v>PAID OFF</v>
      </c>
      <c r="BB11" s="135" t="str">
        <f t="shared" ca="1" si="8"/>
        <v>PAID OFF</v>
      </c>
      <c r="BC11" s="135" t="str">
        <f t="shared" ca="1" si="8"/>
        <v>PAID OFF</v>
      </c>
      <c r="BD11" s="135" t="str">
        <f t="shared" ca="1" si="8"/>
        <v>PAID OFF</v>
      </c>
      <c r="BE11" s="135" t="str">
        <f t="shared" ca="1" si="8"/>
        <v>PAID OFF</v>
      </c>
      <c r="BF11" s="135" t="str">
        <f t="shared" ca="1" si="8"/>
        <v>PAID OFF</v>
      </c>
      <c r="BG11" s="135" t="str">
        <f t="shared" ca="1" si="8"/>
        <v>PAID OFF</v>
      </c>
      <c r="BH11" s="135" t="str">
        <f t="shared" ca="1" si="8"/>
        <v>PAID OFF</v>
      </c>
      <c r="BI11" s="135" t="str">
        <f t="shared" ca="1" si="8"/>
        <v>PAID OFF</v>
      </c>
      <c r="BJ11" s="135" t="str">
        <f t="shared" ca="1" si="8"/>
        <v>PAID OFF</v>
      </c>
      <c r="BK11" s="135" t="str">
        <f t="shared" ca="1" si="8"/>
        <v>PAID OFF</v>
      </c>
      <c r="BL11" s="135" t="str">
        <f t="shared" ca="1" si="8"/>
        <v>PAID OFF</v>
      </c>
      <c r="BM11" s="135" t="str">
        <f t="shared" ca="1" si="8"/>
        <v>PAID OFF</v>
      </c>
      <c r="BN11" s="135" t="str">
        <f t="shared" ca="1" si="8"/>
        <v>PAID OFF</v>
      </c>
      <c r="BO11" s="135" t="str">
        <f t="shared" ca="1" si="8"/>
        <v>PAID OFF</v>
      </c>
      <c r="BP11" s="135" t="str">
        <f t="shared" ref="BP11:CU11" ca="1" si="9">IF(BP10=0,"PAID OFF","")</f>
        <v>PAID OFF</v>
      </c>
      <c r="BQ11" s="135" t="str">
        <f t="shared" ca="1" si="9"/>
        <v>PAID OFF</v>
      </c>
      <c r="BR11" s="135" t="str">
        <f t="shared" ca="1" si="9"/>
        <v>PAID OFF</v>
      </c>
      <c r="BS11" s="135" t="str">
        <f t="shared" ca="1" si="9"/>
        <v>PAID OFF</v>
      </c>
      <c r="BT11" s="135" t="str">
        <f t="shared" ca="1" si="9"/>
        <v>PAID OFF</v>
      </c>
      <c r="BU11" s="135" t="str">
        <f t="shared" ca="1" si="9"/>
        <v>PAID OFF</v>
      </c>
      <c r="BV11" s="135" t="str">
        <f t="shared" ca="1" si="9"/>
        <v>PAID OFF</v>
      </c>
      <c r="BW11" s="135" t="str">
        <f t="shared" ca="1" si="9"/>
        <v>PAID OFF</v>
      </c>
      <c r="BX11" s="135" t="str">
        <f t="shared" ca="1" si="9"/>
        <v>PAID OFF</v>
      </c>
      <c r="BY11" s="135" t="str">
        <f t="shared" ca="1" si="9"/>
        <v>PAID OFF</v>
      </c>
      <c r="BZ11" s="135" t="str">
        <f t="shared" ca="1" si="9"/>
        <v>PAID OFF</v>
      </c>
      <c r="CA11" s="135" t="str">
        <f t="shared" ca="1" si="9"/>
        <v>PAID OFF</v>
      </c>
      <c r="CB11" s="135" t="str">
        <f t="shared" ca="1" si="9"/>
        <v>PAID OFF</v>
      </c>
      <c r="CC11" s="135" t="str">
        <f t="shared" ca="1" si="9"/>
        <v>PAID OFF</v>
      </c>
      <c r="CD11" s="135" t="str">
        <f t="shared" ca="1" si="9"/>
        <v>PAID OFF</v>
      </c>
      <c r="CE11" s="135" t="str">
        <f t="shared" ca="1" si="9"/>
        <v>PAID OFF</v>
      </c>
      <c r="CF11" s="135" t="str">
        <f t="shared" ca="1" si="9"/>
        <v>PAID OFF</v>
      </c>
      <c r="CG11" s="135" t="str">
        <f t="shared" ca="1" si="9"/>
        <v>PAID OFF</v>
      </c>
      <c r="CH11" s="135" t="str">
        <f t="shared" ca="1" si="9"/>
        <v>PAID OFF</v>
      </c>
      <c r="CI11" s="135" t="str">
        <f t="shared" ca="1" si="9"/>
        <v>PAID OFF</v>
      </c>
      <c r="CJ11" s="135" t="str">
        <f t="shared" ca="1" si="9"/>
        <v>PAID OFF</v>
      </c>
      <c r="CK11" s="135" t="str">
        <f t="shared" ca="1" si="9"/>
        <v>PAID OFF</v>
      </c>
      <c r="CL11" s="135" t="str">
        <f t="shared" ca="1" si="9"/>
        <v>PAID OFF</v>
      </c>
      <c r="CM11" s="135" t="str">
        <f t="shared" ca="1" si="9"/>
        <v>PAID OFF</v>
      </c>
      <c r="CN11" s="135" t="str">
        <f t="shared" ca="1" si="9"/>
        <v>PAID OFF</v>
      </c>
      <c r="CO11" s="135" t="str">
        <f t="shared" ca="1" si="9"/>
        <v>PAID OFF</v>
      </c>
      <c r="CP11" s="135" t="str">
        <f t="shared" ca="1" si="9"/>
        <v>PAID OFF</v>
      </c>
      <c r="CQ11" s="135" t="str">
        <f t="shared" ca="1" si="9"/>
        <v>PAID OFF</v>
      </c>
      <c r="CR11" s="135" t="str">
        <f t="shared" ca="1" si="9"/>
        <v>PAID OFF</v>
      </c>
      <c r="CS11" s="135" t="str">
        <f t="shared" ca="1" si="9"/>
        <v>PAID OFF</v>
      </c>
      <c r="CT11" s="135" t="str">
        <f t="shared" ca="1" si="9"/>
        <v>PAID OFF</v>
      </c>
      <c r="CU11" s="135" t="str">
        <f t="shared" ca="1" si="9"/>
        <v>PAID OFF</v>
      </c>
    </row>
    <row r="12" spans="1:99" x14ac:dyDescent="0.35">
      <c r="A12" s="23"/>
      <c r="B12" s="136" t="s">
        <v>34</v>
      </c>
      <c r="C12" s="136">
        <f ca="1">IF(C11="PAID OFF",1,1)</f>
        <v>1</v>
      </c>
      <c r="D12" s="136">
        <f ca="1">IF(D11="PAID OFF","",C12+1)</f>
        <v>2</v>
      </c>
      <c r="E12" s="136">
        <f ca="1">IF(E11="PAID OFF","",D12+1)</f>
        <v>3</v>
      </c>
      <c r="F12" s="136">
        <f t="shared" ref="F12:BQ12" ca="1" si="10">IF(F11="PAID OFF","",E12+1)</f>
        <v>4</v>
      </c>
      <c r="G12" s="136">
        <f t="shared" ca="1" si="10"/>
        <v>5</v>
      </c>
      <c r="H12" s="136">
        <f t="shared" ca="1" si="10"/>
        <v>6</v>
      </c>
      <c r="I12" s="136">
        <f t="shared" ca="1" si="10"/>
        <v>7</v>
      </c>
      <c r="J12" s="136">
        <f t="shared" ca="1" si="10"/>
        <v>8</v>
      </c>
      <c r="K12" s="136">
        <f t="shared" ca="1" si="10"/>
        <v>9</v>
      </c>
      <c r="L12" s="136">
        <f t="shared" ca="1" si="10"/>
        <v>10</v>
      </c>
      <c r="M12" s="136">
        <f t="shared" ca="1" si="10"/>
        <v>11</v>
      </c>
      <c r="N12" s="136">
        <f t="shared" ca="1" si="10"/>
        <v>12</v>
      </c>
      <c r="O12" s="136">
        <f t="shared" ca="1" si="10"/>
        <v>13</v>
      </c>
      <c r="P12" s="136">
        <f t="shared" ca="1" si="10"/>
        <v>14</v>
      </c>
      <c r="Q12" s="136">
        <f t="shared" ca="1" si="10"/>
        <v>15</v>
      </c>
      <c r="R12" s="136">
        <f t="shared" ca="1" si="10"/>
        <v>16</v>
      </c>
      <c r="S12" s="136">
        <f t="shared" ca="1" si="10"/>
        <v>17</v>
      </c>
      <c r="T12" s="136">
        <f t="shared" ca="1" si="10"/>
        <v>18</v>
      </c>
      <c r="U12" s="136">
        <f t="shared" ca="1" si="10"/>
        <v>19</v>
      </c>
      <c r="V12" s="136">
        <f t="shared" ca="1" si="10"/>
        <v>20</v>
      </c>
      <c r="W12" s="136">
        <f t="shared" ca="1" si="10"/>
        <v>21</v>
      </c>
      <c r="X12" s="136" t="str">
        <f t="shared" ca="1" si="10"/>
        <v/>
      </c>
      <c r="Y12" s="136" t="str">
        <f t="shared" ca="1" si="10"/>
        <v/>
      </c>
      <c r="Z12" s="136" t="str">
        <f t="shared" ca="1" si="10"/>
        <v/>
      </c>
      <c r="AA12" s="136" t="str">
        <f t="shared" ca="1" si="10"/>
        <v/>
      </c>
      <c r="AB12" s="136" t="str">
        <f t="shared" ca="1" si="10"/>
        <v/>
      </c>
      <c r="AC12" s="136" t="str">
        <f t="shared" ca="1" si="10"/>
        <v/>
      </c>
      <c r="AD12" s="136" t="str">
        <f t="shared" ca="1" si="10"/>
        <v/>
      </c>
      <c r="AE12" s="136" t="str">
        <f t="shared" ca="1" si="10"/>
        <v/>
      </c>
      <c r="AF12" s="136" t="str">
        <f t="shared" ca="1" si="10"/>
        <v/>
      </c>
      <c r="AG12" s="136" t="str">
        <f t="shared" ca="1" si="10"/>
        <v/>
      </c>
      <c r="AH12" s="136" t="str">
        <f t="shared" ca="1" si="10"/>
        <v/>
      </c>
      <c r="AI12" s="136" t="str">
        <f t="shared" ca="1" si="10"/>
        <v/>
      </c>
      <c r="AJ12" s="136" t="str">
        <f t="shared" ca="1" si="10"/>
        <v/>
      </c>
      <c r="AK12" s="136" t="str">
        <f t="shared" ca="1" si="10"/>
        <v/>
      </c>
      <c r="AL12" s="136" t="str">
        <f t="shared" ca="1" si="10"/>
        <v/>
      </c>
      <c r="AM12" s="136" t="str">
        <f t="shared" ca="1" si="10"/>
        <v/>
      </c>
      <c r="AN12" s="136" t="str">
        <f t="shared" ca="1" si="10"/>
        <v/>
      </c>
      <c r="AO12" s="136" t="str">
        <f t="shared" ca="1" si="10"/>
        <v/>
      </c>
      <c r="AP12" s="136" t="str">
        <f t="shared" ca="1" si="10"/>
        <v/>
      </c>
      <c r="AQ12" s="136" t="str">
        <f t="shared" ca="1" si="10"/>
        <v/>
      </c>
      <c r="AR12" s="136" t="str">
        <f t="shared" ca="1" si="10"/>
        <v/>
      </c>
      <c r="AS12" s="136" t="str">
        <f t="shared" ca="1" si="10"/>
        <v/>
      </c>
      <c r="AT12" s="136" t="str">
        <f t="shared" ca="1" si="10"/>
        <v/>
      </c>
      <c r="AU12" s="136" t="str">
        <f t="shared" ca="1" si="10"/>
        <v/>
      </c>
      <c r="AV12" s="136" t="str">
        <f t="shared" ca="1" si="10"/>
        <v/>
      </c>
      <c r="AW12" s="136" t="str">
        <f t="shared" ca="1" si="10"/>
        <v/>
      </c>
      <c r="AX12" s="136" t="str">
        <f t="shared" ca="1" si="10"/>
        <v/>
      </c>
      <c r="AY12" s="136" t="str">
        <f t="shared" ca="1" si="10"/>
        <v/>
      </c>
      <c r="AZ12" s="136" t="str">
        <f t="shared" ca="1" si="10"/>
        <v/>
      </c>
      <c r="BA12" s="136" t="str">
        <f t="shared" ca="1" si="10"/>
        <v/>
      </c>
      <c r="BB12" s="136" t="str">
        <f t="shared" ca="1" si="10"/>
        <v/>
      </c>
      <c r="BC12" s="136" t="str">
        <f t="shared" ca="1" si="10"/>
        <v/>
      </c>
      <c r="BD12" s="136" t="str">
        <f t="shared" ca="1" si="10"/>
        <v/>
      </c>
      <c r="BE12" s="136" t="str">
        <f t="shared" ca="1" si="10"/>
        <v/>
      </c>
      <c r="BF12" s="136" t="str">
        <f t="shared" ca="1" si="10"/>
        <v/>
      </c>
      <c r="BG12" s="136" t="str">
        <f t="shared" ca="1" si="10"/>
        <v/>
      </c>
      <c r="BH12" s="136" t="str">
        <f t="shared" ca="1" si="10"/>
        <v/>
      </c>
      <c r="BI12" s="136" t="str">
        <f t="shared" ca="1" si="10"/>
        <v/>
      </c>
      <c r="BJ12" s="136" t="str">
        <f t="shared" ca="1" si="10"/>
        <v/>
      </c>
      <c r="BK12" s="136" t="str">
        <f t="shared" ca="1" si="10"/>
        <v/>
      </c>
      <c r="BL12" s="136" t="str">
        <f t="shared" ca="1" si="10"/>
        <v/>
      </c>
      <c r="BM12" s="136" t="str">
        <f t="shared" ca="1" si="10"/>
        <v/>
      </c>
      <c r="BN12" s="136" t="str">
        <f t="shared" ca="1" si="10"/>
        <v/>
      </c>
      <c r="BO12" s="136" t="str">
        <f t="shared" ca="1" si="10"/>
        <v/>
      </c>
      <c r="BP12" s="136" t="str">
        <f t="shared" ca="1" si="10"/>
        <v/>
      </c>
      <c r="BQ12" s="136" t="str">
        <f t="shared" ca="1" si="10"/>
        <v/>
      </c>
      <c r="BR12" s="136" t="str">
        <f t="shared" ref="BR12:CU12" ca="1" si="11">IF(BR11="PAID OFF","",BQ12+1)</f>
        <v/>
      </c>
      <c r="BS12" s="136" t="str">
        <f t="shared" ca="1" si="11"/>
        <v/>
      </c>
      <c r="BT12" s="136" t="str">
        <f t="shared" ca="1" si="11"/>
        <v/>
      </c>
      <c r="BU12" s="136" t="str">
        <f t="shared" ca="1" si="11"/>
        <v/>
      </c>
      <c r="BV12" s="136" t="str">
        <f t="shared" ca="1" si="11"/>
        <v/>
      </c>
      <c r="BW12" s="136" t="str">
        <f t="shared" ca="1" si="11"/>
        <v/>
      </c>
      <c r="BX12" s="136" t="str">
        <f t="shared" ca="1" si="11"/>
        <v/>
      </c>
      <c r="BY12" s="136" t="str">
        <f t="shared" ca="1" si="11"/>
        <v/>
      </c>
      <c r="BZ12" s="136" t="str">
        <f t="shared" ca="1" si="11"/>
        <v/>
      </c>
      <c r="CA12" s="136" t="str">
        <f t="shared" ca="1" si="11"/>
        <v/>
      </c>
      <c r="CB12" s="136" t="str">
        <f t="shared" ca="1" si="11"/>
        <v/>
      </c>
      <c r="CC12" s="136" t="str">
        <f t="shared" ca="1" si="11"/>
        <v/>
      </c>
      <c r="CD12" s="136" t="str">
        <f t="shared" ca="1" si="11"/>
        <v/>
      </c>
      <c r="CE12" s="136" t="str">
        <f t="shared" ca="1" si="11"/>
        <v/>
      </c>
      <c r="CF12" s="136" t="str">
        <f t="shared" ca="1" si="11"/>
        <v/>
      </c>
      <c r="CG12" s="136" t="str">
        <f t="shared" ca="1" si="11"/>
        <v/>
      </c>
      <c r="CH12" s="136" t="str">
        <f t="shared" ca="1" si="11"/>
        <v/>
      </c>
      <c r="CI12" s="136" t="str">
        <f t="shared" ca="1" si="11"/>
        <v/>
      </c>
      <c r="CJ12" s="136" t="str">
        <f t="shared" ca="1" si="11"/>
        <v/>
      </c>
      <c r="CK12" s="136" t="str">
        <f t="shared" ca="1" si="11"/>
        <v/>
      </c>
      <c r="CL12" s="136" t="str">
        <f t="shared" ca="1" si="11"/>
        <v/>
      </c>
      <c r="CM12" s="136" t="str">
        <f t="shared" ca="1" si="11"/>
        <v/>
      </c>
      <c r="CN12" s="136" t="str">
        <f t="shared" ca="1" si="11"/>
        <v/>
      </c>
      <c r="CO12" s="136" t="str">
        <f t="shared" ca="1" si="11"/>
        <v/>
      </c>
      <c r="CP12" s="136" t="str">
        <f t="shared" ca="1" si="11"/>
        <v/>
      </c>
      <c r="CQ12" s="136" t="str">
        <f t="shared" ca="1" si="11"/>
        <v/>
      </c>
      <c r="CR12" s="136" t="str">
        <f t="shared" ca="1" si="11"/>
        <v/>
      </c>
      <c r="CS12" s="136" t="str">
        <f t="shared" ca="1" si="11"/>
        <v/>
      </c>
      <c r="CT12" s="136" t="str">
        <f t="shared" ca="1" si="11"/>
        <v/>
      </c>
      <c r="CU12" s="136" t="str">
        <f t="shared" ca="1" si="11"/>
        <v/>
      </c>
    </row>
    <row r="13" spans="1:99" x14ac:dyDescent="0.35">
      <c r="A13" s="15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</row>
    <row r="14" spans="1:99" x14ac:dyDescent="0.35">
      <c r="A14" s="24" t="s">
        <v>27</v>
      </c>
      <c r="B14" s="140" t="str">
        <f ca="1">'In depth results'!J4</f>
        <v>Car</v>
      </c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</row>
    <row r="15" spans="1:99" x14ac:dyDescent="0.35">
      <c r="A15" s="25"/>
      <c r="B15" s="141" t="s">
        <v>21</v>
      </c>
      <c r="C15" s="141"/>
      <c r="D15" s="142">
        <f ca="1">C20</f>
        <v>5840</v>
      </c>
      <c r="E15" s="142">
        <f ca="1">D20</f>
        <v>5678.9333333333334</v>
      </c>
      <c r="F15" s="142">
        <f t="shared" ref="F15:BQ15" ca="1" si="12">E20</f>
        <v>5516.7928888888891</v>
      </c>
      <c r="G15" s="142">
        <f t="shared" ca="1" si="12"/>
        <v>5353.5715081481485</v>
      </c>
      <c r="H15" s="142">
        <f t="shared" ca="1" si="12"/>
        <v>5189.2619848691365</v>
      </c>
      <c r="I15" s="142">
        <f t="shared" ca="1" si="12"/>
        <v>5023.8570647682645</v>
      </c>
      <c r="J15" s="142">
        <f t="shared" ca="1" si="12"/>
        <v>4857.3494452000532</v>
      </c>
      <c r="K15" s="142">
        <f t="shared" ca="1" si="12"/>
        <v>4689.7317748347205</v>
      </c>
      <c r="L15" s="142">
        <f t="shared" ca="1" si="12"/>
        <v>4520.9966533336183</v>
      </c>
      <c r="M15" s="142">
        <f t="shared" ca="1" si="12"/>
        <v>4351.1366310225094</v>
      </c>
      <c r="N15" s="142">
        <f t="shared" ca="1" si="12"/>
        <v>4180.1442085626595</v>
      </c>
      <c r="O15" s="142">
        <f t="shared" ca="1" si="12"/>
        <v>4008.0118366197439</v>
      </c>
      <c r="P15" s="142">
        <f t="shared" ca="1" si="12"/>
        <v>3834.7319155305422</v>
      </c>
      <c r="Q15" s="142">
        <f t="shared" ca="1" si="12"/>
        <v>3660.2967949674126</v>
      </c>
      <c r="R15" s="142">
        <f t="shared" ca="1" si="12"/>
        <v>3484.6987736005285</v>
      </c>
      <c r="S15" s="142">
        <f t="shared" ca="1" si="12"/>
        <v>3307.9300987578654</v>
      </c>
      <c r="T15" s="142">
        <f t="shared" ca="1" si="12"/>
        <v>3129.9829660829178</v>
      </c>
      <c r="U15" s="142">
        <f t="shared" ca="1" si="12"/>
        <v>2950.849519190137</v>
      </c>
      <c r="V15" s="142">
        <f t="shared" ca="1" si="12"/>
        <v>2770.5218493180714</v>
      </c>
      <c r="W15" s="142">
        <f t="shared" ca="1" si="12"/>
        <v>2588.991994980192</v>
      </c>
      <c r="X15" s="142">
        <f t="shared" ca="1" si="12"/>
        <v>2406.2519416133932</v>
      </c>
      <c r="Y15" s="142">
        <f t="shared" ca="1" si="12"/>
        <v>2136.1502854920632</v>
      </c>
      <c r="Z15" s="142">
        <f t="shared" ca="1" si="12"/>
        <v>1850.3912873953436</v>
      </c>
      <c r="AA15" s="142">
        <f t="shared" ca="1" si="12"/>
        <v>1562.7272293113126</v>
      </c>
      <c r="AB15" s="142">
        <f t="shared" ca="1" si="12"/>
        <v>1273.1454108400546</v>
      </c>
      <c r="AC15" s="142">
        <f t="shared" ca="1" si="12"/>
        <v>981.63304691232156</v>
      </c>
      <c r="AD15" s="142">
        <f t="shared" ca="1" si="12"/>
        <v>688.17726722507041</v>
      </c>
      <c r="AE15" s="142">
        <f t="shared" ca="1" si="12"/>
        <v>392.76511567323757</v>
      </c>
      <c r="AF15" s="142">
        <f t="shared" ca="1" si="12"/>
        <v>95.383549777725818</v>
      </c>
      <c r="AG15" s="142">
        <f t="shared" ca="1" si="12"/>
        <v>0</v>
      </c>
      <c r="AH15" s="142">
        <f t="shared" ca="1" si="12"/>
        <v>0</v>
      </c>
      <c r="AI15" s="142">
        <f t="shared" ca="1" si="12"/>
        <v>0</v>
      </c>
      <c r="AJ15" s="142">
        <f t="shared" ca="1" si="12"/>
        <v>0</v>
      </c>
      <c r="AK15" s="142">
        <f t="shared" ca="1" si="12"/>
        <v>0</v>
      </c>
      <c r="AL15" s="142">
        <f t="shared" ca="1" si="12"/>
        <v>0</v>
      </c>
      <c r="AM15" s="142">
        <f t="shared" ca="1" si="12"/>
        <v>0</v>
      </c>
      <c r="AN15" s="142">
        <f t="shared" ca="1" si="12"/>
        <v>0</v>
      </c>
      <c r="AO15" s="142">
        <f t="shared" ca="1" si="12"/>
        <v>0</v>
      </c>
      <c r="AP15" s="142">
        <f t="shared" ca="1" si="12"/>
        <v>0</v>
      </c>
      <c r="AQ15" s="142">
        <f t="shared" ca="1" si="12"/>
        <v>0</v>
      </c>
      <c r="AR15" s="142">
        <f t="shared" ca="1" si="12"/>
        <v>0</v>
      </c>
      <c r="AS15" s="142">
        <f t="shared" ca="1" si="12"/>
        <v>0</v>
      </c>
      <c r="AT15" s="142">
        <f t="shared" ca="1" si="12"/>
        <v>0</v>
      </c>
      <c r="AU15" s="142">
        <f t="shared" ca="1" si="12"/>
        <v>0</v>
      </c>
      <c r="AV15" s="142">
        <f t="shared" ca="1" si="12"/>
        <v>0</v>
      </c>
      <c r="AW15" s="142">
        <f t="shared" ca="1" si="12"/>
        <v>0</v>
      </c>
      <c r="AX15" s="142">
        <f t="shared" ca="1" si="12"/>
        <v>0</v>
      </c>
      <c r="AY15" s="142">
        <f t="shared" ca="1" si="12"/>
        <v>0</v>
      </c>
      <c r="AZ15" s="142">
        <f t="shared" ca="1" si="12"/>
        <v>0</v>
      </c>
      <c r="BA15" s="142">
        <f t="shared" ca="1" si="12"/>
        <v>0</v>
      </c>
      <c r="BB15" s="142">
        <f t="shared" ca="1" si="12"/>
        <v>0</v>
      </c>
      <c r="BC15" s="142">
        <f t="shared" ca="1" si="12"/>
        <v>0</v>
      </c>
      <c r="BD15" s="142">
        <f t="shared" ca="1" si="12"/>
        <v>0</v>
      </c>
      <c r="BE15" s="142">
        <f t="shared" ca="1" si="12"/>
        <v>0</v>
      </c>
      <c r="BF15" s="142">
        <f t="shared" ca="1" si="12"/>
        <v>0</v>
      </c>
      <c r="BG15" s="142">
        <f t="shared" ca="1" si="12"/>
        <v>0</v>
      </c>
      <c r="BH15" s="142">
        <f t="shared" ca="1" si="12"/>
        <v>0</v>
      </c>
      <c r="BI15" s="142">
        <f t="shared" ca="1" si="12"/>
        <v>0</v>
      </c>
      <c r="BJ15" s="142">
        <f t="shared" ca="1" si="12"/>
        <v>0</v>
      </c>
      <c r="BK15" s="142">
        <f t="shared" ca="1" si="12"/>
        <v>0</v>
      </c>
      <c r="BL15" s="142">
        <f t="shared" ca="1" si="12"/>
        <v>0</v>
      </c>
      <c r="BM15" s="142">
        <f t="shared" ca="1" si="12"/>
        <v>0</v>
      </c>
      <c r="BN15" s="142">
        <f t="shared" ca="1" si="12"/>
        <v>0</v>
      </c>
      <c r="BO15" s="142">
        <f t="shared" ca="1" si="12"/>
        <v>0</v>
      </c>
      <c r="BP15" s="142">
        <f t="shared" ca="1" si="12"/>
        <v>0</v>
      </c>
      <c r="BQ15" s="142">
        <f t="shared" ca="1" si="12"/>
        <v>0</v>
      </c>
      <c r="BR15" s="142">
        <f t="shared" ref="BR15:CU15" ca="1" si="13">BQ20</f>
        <v>0</v>
      </c>
      <c r="BS15" s="142">
        <f t="shared" ca="1" si="13"/>
        <v>0</v>
      </c>
      <c r="BT15" s="142">
        <f t="shared" ca="1" si="13"/>
        <v>0</v>
      </c>
      <c r="BU15" s="142">
        <f t="shared" ca="1" si="13"/>
        <v>0</v>
      </c>
      <c r="BV15" s="142">
        <f t="shared" ca="1" si="13"/>
        <v>0</v>
      </c>
      <c r="BW15" s="142">
        <f t="shared" ca="1" si="13"/>
        <v>0</v>
      </c>
      <c r="BX15" s="142">
        <f t="shared" ca="1" si="13"/>
        <v>0</v>
      </c>
      <c r="BY15" s="142">
        <f t="shared" ca="1" si="13"/>
        <v>0</v>
      </c>
      <c r="BZ15" s="142">
        <f t="shared" ca="1" si="13"/>
        <v>0</v>
      </c>
      <c r="CA15" s="142">
        <f t="shared" ca="1" si="13"/>
        <v>0</v>
      </c>
      <c r="CB15" s="142">
        <f t="shared" ca="1" si="13"/>
        <v>0</v>
      </c>
      <c r="CC15" s="142">
        <f t="shared" ca="1" si="13"/>
        <v>0</v>
      </c>
      <c r="CD15" s="142">
        <f t="shared" ca="1" si="13"/>
        <v>0</v>
      </c>
      <c r="CE15" s="142">
        <f t="shared" ca="1" si="13"/>
        <v>0</v>
      </c>
      <c r="CF15" s="142">
        <f t="shared" ca="1" si="13"/>
        <v>0</v>
      </c>
      <c r="CG15" s="142">
        <f t="shared" ca="1" si="13"/>
        <v>0</v>
      </c>
      <c r="CH15" s="142">
        <f t="shared" ca="1" si="13"/>
        <v>0</v>
      </c>
      <c r="CI15" s="142">
        <f t="shared" ca="1" si="13"/>
        <v>0</v>
      </c>
      <c r="CJ15" s="142">
        <f t="shared" ca="1" si="13"/>
        <v>0</v>
      </c>
      <c r="CK15" s="142">
        <f t="shared" ca="1" si="13"/>
        <v>0</v>
      </c>
      <c r="CL15" s="142">
        <f t="shared" ca="1" si="13"/>
        <v>0</v>
      </c>
      <c r="CM15" s="142">
        <f t="shared" ca="1" si="13"/>
        <v>0</v>
      </c>
      <c r="CN15" s="142">
        <f t="shared" ca="1" si="13"/>
        <v>0</v>
      </c>
      <c r="CO15" s="142">
        <f t="shared" ca="1" si="13"/>
        <v>0</v>
      </c>
      <c r="CP15" s="142">
        <f t="shared" ca="1" si="13"/>
        <v>0</v>
      </c>
      <c r="CQ15" s="142">
        <f t="shared" ca="1" si="13"/>
        <v>0</v>
      </c>
      <c r="CR15" s="142">
        <f t="shared" ca="1" si="13"/>
        <v>0</v>
      </c>
      <c r="CS15" s="142">
        <f t="shared" ca="1" si="13"/>
        <v>0</v>
      </c>
      <c r="CT15" s="142">
        <f t="shared" ca="1" si="13"/>
        <v>0</v>
      </c>
      <c r="CU15" s="142">
        <f t="shared" ca="1" si="13"/>
        <v>0</v>
      </c>
    </row>
    <row r="16" spans="1:99" x14ac:dyDescent="0.35">
      <c r="A16" s="25"/>
      <c r="B16" s="141" t="s">
        <v>22</v>
      </c>
      <c r="C16" s="142">
        <f ca="1">C17*('In depth results'!L4/12)</f>
        <v>40</v>
      </c>
      <c r="D16" s="142">
        <f ca="1">D15*('In depth results'!$C$4/12)</f>
        <v>38.933333333333337</v>
      </c>
      <c r="E16" s="142">
        <f ca="1">E15*('In depth results'!$C$4/12)</f>
        <v>37.859555555555559</v>
      </c>
      <c r="F16" s="142">
        <f ca="1">F15*('In depth results'!$C$4/12)</f>
        <v>36.778619259259266</v>
      </c>
      <c r="G16" s="142">
        <f ca="1">G15*('In depth results'!$C$4/12)</f>
        <v>35.690476720987661</v>
      </c>
      <c r="H16" s="142">
        <f ca="1">H15*('In depth results'!$C$4/12)</f>
        <v>34.595079899127576</v>
      </c>
      <c r="I16" s="142">
        <f ca="1">I15*('In depth results'!$C$4/12)</f>
        <v>33.492380431788433</v>
      </c>
      <c r="J16" s="142">
        <f ca="1">J15*('In depth results'!$C$4/12)</f>
        <v>32.382329634667023</v>
      </c>
      <c r="K16" s="142">
        <f ca="1">K15*('In depth results'!$C$4/12)</f>
        <v>31.264878498898138</v>
      </c>
      <c r="L16" s="142">
        <f ca="1">L15*('In depth results'!$C$4/12)</f>
        <v>30.139977688890792</v>
      </c>
      <c r="M16" s="142">
        <f ca="1">M15*('In depth results'!$C$4/12)</f>
        <v>29.007577540150063</v>
      </c>
      <c r="N16" s="142">
        <f ca="1">N15*('In depth results'!$C$4/12)</f>
        <v>27.867628057084399</v>
      </c>
      <c r="O16" s="142">
        <f ca="1">O15*('In depth results'!$C$4/12)</f>
        <v>26.720078910798293</v>
      </c>
      <c r="P16" s="142">
        <f ca="1">P15*('In depth results'!$C$4/12)</f>
        <v>25.564879436870282</v>
      </c>
      <c r="Q16" s="142">
        <f ca="1">Q15*('In depth results'!$C$4/12)</f>
        <v>24.401978633116084</v>
      </c>
      <c r="R16" s="142">
        <f ca="1">R15*('In depth results'!$C$4/12)</f>
        <v>23.231325157336858</v>
      </c>
      <c r="S16" s="142">
        <f ca="1">S15*('In depth results'!$C$4/12)</f>
        <v>22.052867325052436</v>
      </c>
      <c r="T16" s="142">
        <f ca="1">T15*('In depth results'!$C$4/12)</f>
        <v>20.866553107219453</v>
      </c>
      <c r="U16" s="142">
        <f ca="1">U15*('In depth results'!$C$4/12)</f>
        <v>19.672330127934249</v>
      </c>
      <c r="V16" s="142">
        <f ca="1">V15*('In depth results'!$C$4/12)</f>
        <v>18.470145662120476</v>
      </c>
      <c r="W16" s="142">
        <f ca="1">W15*('In depth results'!$C$4/12)</f>
        <v>17.259946633201281</v>
      </c>
      <c r="X16" s="142">
        <f ca="1">X15*('In depth results'!$C$4/12)</f>
        <v>16.041679610755956</v>
      </c>
      <c r="Y16" s="142">
        <f ca="1">Y15*('In depth results'!$C$4/12)</f>
        <v>14.241001903280422</v>
      </c>
      <c r="Z16" s="142">
        <f ca="1">Z15*('In depth results'!$C$4/12)</f>
        <v>12.335941915968958</v>
      </c>
      <c r="AA16" s="142">
        <f ca="1">AA15*('In depth results'!$C$4/12)</f>
        <v>10.418181528742085</v>
      </c>
      <c r="AB16" s="142">
        <f ca="1">AB15*('In depth results'!$C$4/12)</f>
        <v>8.4876360722670317</v>
      </c>
      <c r="AC16" s="142">
        <f ca="1">AC15*('In depth results'!$C$4/12)</f>
        <v>6.544220312748811</v>
      </c>
      <c r="AD16" s="142">
        <f ca="1">AD15*('In depth results'!$C$4/12)</f>
        <v>4.5878484481671364</v>
      </c>
      <c r="AE16" s="142">
        <f ca="1">AE15*('In depth results'!$C$4/12)</f>
        <v>2.6184341044882506</v>
      </c>
      <c r="AF16" s="142">
        <f ca="1">AF15*('In depth results'!$C$4/12)</f>
        <v>0.63589033185150545</v>
      </c>
      <c r="AG16" s="142">
        <f ca="1">AG15*('In depth results'!$C$4/12)</f>
        <v>0</v>
      </c>
      <c r="AH16" s="142">
        <f ca="1">AH15*('In depth results'!$C$4/12)</f>
        <v>0</v>
      </c>
      <c r="AI16" s="142">
        <f ca="1">AI15*('In depth results'!$C$4/12)</f>
        <v>0</v>
      </c>
      <c r="AJ16" s="142">
        <f ca="1">AJ15*('In depth results'!$C$4/12)</f>
        <v>0</v>
      </c>
      <c r="AK16" s="142">
        <f ca="1">AK15*('In depth results'!$C$4/12)</f>
        <v>0</v>
      </c>
      <c r="AL16" s="142">
        <f ca="1">AL15*('In depth results'!$C$4/12)</f>
        <v>0</v>
      </c>
      <c r="AM16" s="142">
        <f ca="1">AM15*('In depth results'!$C$4/12)</f>
        <v>0</v>
      </c>
      <c r="AN16" s="142">
        <f ca="1">AN15*('In depth results'!$C$4/12)</f>
        <v>0</v>
      </c>
      <c r="AO16" s="142">
        <f ca="1">AO15*('In depth results'!$C$4/12)</f>
        <v>0</v>
      </c>
      <c r="AP16" s="142">
        <f ca="1">AP15*('In depth results'!$C$4/12)</f>
        <v>0</v>
      </c>
      <c r="AQ16" s="142">
        <f ca="1">AQ15*('In depth results'!$C$4/12)</f>
        <v>0</v>
      </c>
      <c r="AR16" s="142">
        <f ca="1">AR15*('In depth results'!$C$4/12)</f>
        <v>0</v>
      </c>
      <c r="AS16" s="142">
        <f ca="1">AS15*('In depth results'!$C$4/12)</f>
        <v>0</v>
      </c>
      <c r="AT16" s="142">
        <f ca="1">AT15*('In depth results'!$C$4/12)</f>
        <v>0</v>
      </c>
      <c r="AU16" s="142">
        <f ca="1">AU15*('In depth results'!$C$4/12)</f>
        <v>0</v>
      </c>
      <c r="AV16" s="142">
        <f ca="1">AV15*('In depth results'!$C$4/12)</f>
        <v>0</v>
      </c>
      <c r="AW16" s="142">
        <f ca="1">AW15*('In depth results'!$C$4/12)</f>
        <v>0</v>
      </c>
      <c r="AX16" s="142">
        <f ca="1">AX15*('In depth results'!$C$4/12)</f>
        <v>0</v>
      </c>
      <c r="AY16" s="142">
        <f ca="1">AY15*('In depth results'!$C$4/12)</f>
        <v>0</v>
      </c>
      <c r="AZ16" s="142">
        <f ca="1">AZ15*('In depth results'!$C$4/12)</f>
        <v>0</v>
      </c>
      <c r="BA16" s="142">
        <f ca="1">BA15*('In depth results'!$C$4/12)</f>
        <v>0</v>
      </c>
      <c r="BB16" s="142">
        <f ca="1">BB15*('In depth results'!$C$4/12)</f>
        <v>0</v>
      </c>
      <c r="BC16" s="142">
        <f ca="1">BC15*('In depth results'!$C$4/12)</f>
        <v>0</v>
      </c>
      <c r="BD16" s="142">
        <f ca="1">BD15*('In depth results'!$C$4/12)</f>
        <v>0</v>
      </c>
      <c r="BE16" s="142">
        <f ca="1">BE15*('In depth results'!$C$4/12)</f>
        <v>0</v>
      </c>
      <c r="BF16" s="142">
        <f ca="1">BF15*('In depth results'!$C$4/12)</f>
        <v>0</v>
      </c>
      <c r="BG16" s="142">
        <f ca="1">BG15*('In depth results'!$C$4/12)</f>
        <v>0</v>
      </c>
      <c r="BH16" s="142">
        <f ca="1">BH15*('In depth results'!$C$4/12)</f>
        <v>0</v>
      </c>
      <c r="BI16" s="142">
        <f ca="1">BI15*('In depth results'!$C$4/12)</f>
        <v>0</v>
      </c>
      <c r="BJ16" s="142">
        <f ca="1">BJ15*('In depth results'!$C$4/12)</f>
        <v>0</v>
      </c>
      <c r="BK16" s="142">
        <f ca="1">BK15*('In depth results'!$C$4/12)</f>
        <v>0</v>
      </c>
      <c r="BL16" s="142">
        <f ca="1">BL15*('In depth results'!$C$4/12)</f>
        <v>0</v>
      </c>
      <c r="BM16" s="142">
        <f ca="1">BM15*('In depth results'!$C$4/12)</f>
        <v>0</v>
      </c>
      <c r="BN16" s="142">
        <f ca="1">BN15*('In depth results'!$C$4/12)</f>
        <v>0</v>
      </c>
      <c r="BO16" s="142">
        <f ca="1">BO15*('In depth results'!$C$4/12)</f>
        <v>0</v>
      </c>
      <c r="BP16" s="142">
        <f ca="1">BP15*('In depth results'!$C$4/12)</f>
        <v>0</v>
      </c>
      <c r="BQ16" s="142">
        <f ca="1">BQ15*('In depth results'!$C$4/12)</f>
        <v>0</v>
      </c>
      <c r="BR16" s="142">
        <f ca="1">BR15*('In depth results'!$C$4/12)</f>
        <v>0</v>
      </c>
      <c r="BS16" s="142">
        <f ca="1">BS15*('In depth results'!$C$4/12)</f>
        <v>0</v>
      </c>
      <c r="BT16" s="142">
        <f ca="1">BT15*('In depth results'!$C$4/12)</f>
        <v>0</v>
      </c>
      <c r="BU16" s="142">
        <f ca="1">BU15*('In depth results'!$C$4/12)</f>
        <v>0</v>
      </c>
      <c r="BV16" s="142">
        <f ca="1">BV15*('In depth results'!$C$4/12)</f>
        <v>0</v>
      </c>
      <c r="BW16" s="142">
        <f ca="1">BW15*('In depth results'!$C$4/12)</f>
        <v>0</v>
      </c>
      <c r="BX16" s="142">
        <f ca="1">BX15*('In depth results'!$C$4/12)</f>
        <v>0</v>
      </c>
      <c r="BY16" s="142">
        <f ca="1">BY15*('In depth results'!$C$4/12)</f>
        <v>0</v>
      </c>
      <c r="BZ16" s="142">
        <f ca="1">BZ15*('In depth results'!$C$4/12)</f>
        <v>0</v>
      </c>
      <c r="CA16" s="142">
        <f ca="1">CA15*('In depth results'!$C$4/12)</f>
        <v>0</v>
      </c>
      <c r="CB16" s="142">
        <f ca="1">CB15*('In depth results'!$C$4/12)</f>
        <v>0</v>
      </c>
      <c r="CC16" s="142">
        <f ca="1">CC15*('In depth results'!$C$4/12)</f>
        <v>0</v>
      </c>
      <c r="CD16" s="142">
        <f ca="1">CD15*('In depth results'!$C$4/12)</f>
        <v>0</v>
      </c>
      <c r="CE16" s="142">
        <f ca="1">CE15*('In depth results'!$C$4/12)</f>
        <v>0</v>
      </c>
      <c r="CF16" s="142">
        <f ca="1">CF15*('In depth results'!$C$4/12)</f>
        <v>0</v>
      </c>
      <c r="CG16" s="142">
        <f ca="1">CG15*('In depth results'!$C$4/12)</f>
        <v>0</v>
      </c>
      <c r="CH16" s="142">
        <f ca="1">CH15*('In depth results'!$C$4/12)</f>
        <v>0</v>
      </c>
      <c r="CI16" s="142">
        <f ca="1">CI15*('In depth results'!$C$4/12)</f>
        <v>0</v>
      </c>
      <c r="CJ16" s="142">
        <f ca="1">CJ15*('In depth results'!$C$4/12)</f>
        <v>0</v>
      </c>
      <c r="CK16" s="142">
        <f ca="1">CK15*('In depth results'!$C$4/12)</f>
        <v>0</v>
      </c>
      <c r="CL16" s="142">
        <f ca="1">CL15*('In depth results'!$C$4/12)</f>
        <v>0</v>
      </c>
      <c r="CM16" s="142">
        <f ca="1">CM15*('In depth results'!$C$4/12)</f>
        <v>0</v>
      </c>
      <c r="CN16" s="142">
        <f ca="1">CN15*('In depth results'!$C$4/12)</f>
        <v>0</v>
      </c>
      <c r="CO16" s="142">
        <f ca="1">CO15*('In depth results'!$C$4/12)</f>
        <v>0</v>
      </c>
      <c r="CP16" s="142">
        <f ca="1">CP15*('In depth results'!$C$4/12)</f>
        <v>0</v>
      </c>
      <c r="CQ16" s="142">
        <f ca="1">CQ15*('In depth results'!$C$4/12)</f>
        <v>0</v>
      </c>
      <c r="CR16" s="142">
        <f ca="1">CR15*('In depth results'!$C$4/12)</f>
        <v>0</v>
      </c>
      <c r="CS16" s="142">
        <f ca="1">CS15*('In depth results'!$C$4/12)</f>
        <v>0</v>
      </c>
      <c r="CT16" s="142">
        <f ca="1">CT15*('In depth results'!$C$4/12)</f>
        <v>0</v>
      </c>
      <c r="CU16" s="142">
        <f ca="1">CU15*('In depth results'!$C$4/12)</f>
        <v>0</v>
      </c>
    </row>
    <row r="17" spans="1:99" x14ac:dyDescent="0.35">
      <c r="A17" s="25"/>
      <c r="B17" s="141" t="s">
        <v>23</v>
      </c>
      <c r="C17" s="142">
        <f ca="1">'In depth results'!K4</f>
        <v>6000</v>
      </c>
      <c r="D17" s="142">
        <f ca="1">D15+D16</f>
        <v>5878.9333333333334</v>
      </c>
      <c r="E17" s="142">
        <f t="shared" ref="E17:BP17" ca="1" si="14">E15+E16</f>
        <v>5716.7928888888891</v>
      </c>
      <c r="F17" s="142">
        <f t="shared" ca="1" si="14"/>
        <v>5553.5715081481485</v>
      </c>
      <c r="G17" s="142">
        <f t="shared" ca="1" si="14"/>
        <v>5389.2619848691365</v>
      </c>
      <c r="H17" s="142">
        <f t="shared" ca="1" si="14"/>
        <v>5223.8570647682645</v>
      </c>
      <c r="I17" s="142">
        <f t="shared" ca="1" si="14"/>
        <v>5057.3494452000532</v>
      </c>
      <c r="J17" s="142">
        <f t="shared" ca="1" si="14"/>
        <v>4889.7317748347205</v>
      </c>
      <c r="K17" s="142">
        <f t="shared" ca="1" si="14"/>
        <v>4720.9966533336183</v>
      </c>
      <c r="L17" s="142">
        <f t="shared" ca="1" si="14"/>
        <v>4551.1366310225094</v>
      </c>
      <c r="M17" s="142">
        <f t="shared" ca="1" si="14"/>
        <v>4380.1442085626595</v>
      </c>
      <c r="N17" s="142">
        <f t="shared" ca="1" si="14"/>
        <v>4208.0118366197439</v>
      </c>
      <c r="O17" s="142">
        <f t="shared" ca="1" si="14"/>
        <v>4034.7319155305422</v>
      </c>
      <c r="P17" s="142">
        <f t="shared" ca="1" si="14"/>
        <v>3860.2967949674126</v>
      </c>
      <c r="Q17" s="142">
        <f t="shared" ca="1" si="14"/>
        <v>3684.6987736005285</v>
      </c>
      <c r="R17" s="142">
        <f t="shared" ca="1" si="14"/>
        <v>3507.9300987578654</v>
      </c>
      <c r="S17" s="142">
        <f t="shared" ca="1" si="14"/>
        <v>3329.9829660829178</v>
      </c>
      <c r="T17" s="142">
        <f t="shared" ca="1" si="14"/>
        <v>3150.849519190137</v>
      </c>
      <c r="U17" s="142">
        <f t="shared" ca="1" si="14"/>
        <v>2970.5218493180714</v>
      </c>
      <c r="V17" s="142">
        <f t="shared" ca="1" si="14"/>
        <v>2788.991994980192</v>
      </c>
      <c r="W17" s="142">
        <f t="shared" ca="1" si="14"/>
        <v>2606.2519416133932</v>
      </c>
      <c r="X17" s="142">
        <f t="shared" ca="1" si="14"/>
        <v>2422.2936212241493</v>
      </c>
      <c r="Y17" s="142">
        <f t="shared" ca="1" si="14"/>
        <v>2150.3912873953436</v>
      </c>
      <c r="Z17" s="142">
        <f t="shared" ca="1" si="14"/>
        <v>1862.7272293113126</v>
      </c>
      <c r="AA17" s="142">
        <f t="shared" ca="1" si="14"/>
        <v>1573.1454108400546</v>
      </c>
      <c r="AB17" s="142">
        <f t="shared" ca="1" si="14"/>
        <v>1281.6330469123216</v>
      </c>
      <c r="AC17" s="142">
        <f t="shared" ca="1" si="14"/>
        <v>988.17726722507041</v>
      </c>
      <c r="AD17" s="142">
        <f t="shared" ca="1" si="14"/>
        <v>692.76511567323757</v>
      </c>
      <c r="AE17" s="142">
        <f t="shared" ca="1" si="14"/>
        <v>395.38354977772582</v>
      </c>
      <c r="AF17" s="142">
        <f t="shared" ca="1" si="14"/>
        <v>96.019440109577317</v>
      </c>
      <c r="AG17" s="142">
        <f t="shared" ca="1" si="14"/>
        <v>0</v>
      </c>
      <c r="AH17" s="142">
        <f t="shared" ca="1" si="14"/>
        <v>0</v>
      </c>
      <c r="AI17" s="142">
        <f t="shared" ca="1" si="14"/>
        <v>0</v>
      </c>
      <c r="AJ17" s="142">
        <f t="shared" ca="1" si="14"/>
        <v>0</v>
      </c>
      <c r="AK17" s="142">
        <f t="shared" ca="1" si="14"/>
        <v>0</v>
      </c>
      <c r="AL17" s="142">
        <f t="shared" ca="1" si="14"/>
        <v>0</v>
      </c>
      <c r="AM17" s="142">
        <f t="shared" ca="1" si="14"/>
        <v>0</v>
      </c>
      <c r="AN17" s="142">
        <f t="shared" ca="1" si="14"/>
        <v>0</v>
      </c>
      <c r="AO17" s="142">
        <f t="shared" ca="1" si="14"/>
        <v>0</v>
      </c>
      <c r="AP17" s="142">
        <f t="shared" ca="1" si="14"/>
        <v>0</v>
      </c>
      <c r="AQ17" s="142">
        <f t="shared" ca="1" si="14"/>
        <v>0</v>
      </c>
      <c r="AR17" s="142">
        <f t="shared" ca="1" si="14"/>
        <v>0</v>
      </c>
      <c r="AS17" s="142">
        <f t="shared" ca="1" si="14"/>
        <v>0</v>
      </c>
      <c r="AT17" s="142">
        <f t="shared" ca="1" si="14"/>
        <v>0</v>
      </c>
      <c r="AU17" s="142">
        <f t="shared" ca="1" si="14"/>
        <v>0</v>
      </c>
      <c r="AV17" s="142">
        <f t="shared" ca="1" si="14"/>
        <v>0</v>
      </c>
      <c r="AW17" s="142">
        <f t="shared" ca="1" si="14"/>
        <v>0</v>
      </c>
      <c r="AX17" s="142">
        <f t="shared" ca="1" si="14"/>
        <v>0</v>
      </c>
      <c r="AY17" s="142">
        <f t="shared" ca="1" si="14"/>
        <v>0</v>
      </c>
      <c r="AZ17" s="142">
        <f t="shared" ca="1" si="14"/>
        <v>0</v>
      </c>
      <c r="BA17" s="142">
        <f t="shared" ca="1" si="14"/>
        <v>0</v>
      </c>
      <c r="BB17" s="142">
        <f t="shared" ca="1" si="14"/>
        <v>0</v>
      </c>
      <c r="BC17" s="142">
        <f t="shared" ca="1" si="14"/>
        <v>0</v>
      </c>
      <c r="BD17" s="142">
        <f t="shared" ca="1" si="14"/>
        <v>0</v>
      </c>
      <c r="BE17" s="142">
        <f t="shared" ca="1" si="14"/>
        <v>0</v>
      </c>
      <c r="BF17" s="142">
        <f t="shared" ca="1" si="14"/>
        <v>0</v>
      </c>
      <c r="BG17" s="142">
        <f t="shared" ca="1" si="14"/>
        <v>0</v>
      </c>
      <c r="BH17" s="142">
        <f t="shared" ca="1" si="14"/>
        <v>0</v>
      </c>
      <c r="BI17" s="142">
        <f t="shared" ca="1" si="14"/>
        <v>0</v>
      </c>
      <c r="BJ17" s="142">
        <f t="shared" ca="1" si="14"/>
        <v>0</v>
      </c>
      <c r="BK17" s="142">
        <f t="shared" ca="1" si="14"/>
        <v>0</v>
      </c>
      <c r="BL17" s="142">
        <f t="shared" ca="1" si="14"/>
        <v>0</v>
      </c>
      <c r="BM17" s="142">
        <f t="shared" ca="1" si="14"/>
        <v>0</v>
      </c>
      <c r="BN17" s="142">
        <f t="shared" ca="1" si="14"/>
        <v>0</v>
      </c>
      <c r="BO17" s="142">
        <f t="shared" ca="1" si="14"/>
        <v>0</v>
      </c>
      <c r="BP17" s="142">
        <f t="shared" ca="1" si="14"/>
        <v>0</v>
      </c>
      <c r="BQ17" s="142">
        <f t="shared" ref="BQ17:CU17" ca="1" si="15">BQ15+BQ16</f>
        <v>0</v>
      </c>
      <c r="BR17" s="142">
        <f t="shared" ca="1" si="15"/>
        <v>0</v>
      </c>
      <c r="BS17" s="142">
        <f t="shared" ca="1" si="15"/>
        <v>0</v>
      </c>
      <c r="BT17" s="142">
        <f t="shared" ca="1" si="15"/>
        <v>0</v>
      </c>
      <c r="BU17" s="142">
        <f t="shared" ca="1" si="15"/>
        <v>0</v>
      </c>
      <c r="BV17" s="142">
        <f t="shared" ca="1" si="15"/>
        <v>0</v>
      </c>
      <c r="BW17" s="142">
        <f t="shared" ca="1" si="15"/>
        <v>0</v>
      </c>
      <c r="BX17" s="142">
        <f t="shared" ca="1" si="15"/>
        <v>0</v>
      </c>
      <c r="BY17" s="142">
        <f t="shared" ca="1" si="15"/>
        <v>0</v>
      </c>
      <c r="BZ17" s="142">
        <f t="shared" ca="1" si="15"/>
        <v>0</v>
      </c>
      <c r="CA17" s="142">
        <f t="shared" ca="1" si="15"/>
        <v>0</v>
      </c>
      <c r="CB17" s="142">
        <f t="shared" ca="1" si="15"/>
        <v>0</v>
      </c>
      <c r="CC17" s="142">
        <f t="shared" ca="1" si="15"/>
        <v>0</v>
      </c>
      <c r="CD17" s="142">
        <f t="shared" ca="1" si="15"/>
        <v>0</v>
      </c>
      <c r="CE17" s="142">
        <f t="shared" ca="1" si="15"/>
        <v>0</v>
      </c>
      <c r="CF17" s="142">
        <f t="shared" ca="1" si="15"/>
        <v>0</v>
      </c>
      <c r="CG17" s="142">
        <f t="shared" ca="1" si="15"/>
        <v>0</v>
      </c>
      <c r="CH17" s="142">
        <f t="shared" ca="1" si="15"/>
        <v>0</v>
      </c>
      <c r="CI17" s="142">
        <f t="shared" ca="1" si="15"/>
        <v>0</v>
      </c>
      <c r="CJ17" s="142">
        <f t="shared" ca="1" si="15"/>
        <v>0</v>
      </c>
      <c r="CK17" s="142">
        <f t="shared" ca="1" si="15"/>
        <v>0</v>
      </c>
      <c r="CL17" s="142">
        <f t="shared" ca="1" si="15"/>
        <v>0</v>
      </c>
      <c r="CM17" s="142">
        <f t="shared" ca="1" si="15"/>
        <v>0</v>
      </c>
      <c r="CN17" s="142">
        <f t="shared" ca="1" si="15"/>
        <v>0</v>
      </c>
      <c r="CO17" s="142">
        <f t="shared" ca="1" si="15"/>
        <v>0</v>
      </c>
      <c r="CP17" s="142">
        <f t="shared" ca="1" si="15"/>
        <v>0</v>
      </c>
      <c r="CQ17" s="142">
        <f t="shared" ca="1" si="15"/>
        <v>0</v>
      </c>
      <c r="CR17" s="142">
        <f t="shared" ca="1" si="15"/>
        <v>0</v>
      </c>
      <c r="CS17" s="142">
        <f t="shared" ca="1" si="15"/>
        <v>0</v>
      </c>
      <c r="CT17" s="142">
        <f t="shared" ca="1" si="15"/>
        <v>0</v>
      </c>
      <c r="CU17" s="142">
        <f t="shared" ca="1" si="15"/>
        <v>0</v>
      </c>
    </row>
    <row r="18" spans="1:99" x14ac:dyDescent="0.35">
      <c r="A18" s="25"/>
      <c r="B18" s="141" t="s">
        <v>24</v>
      </c>
      <c r="C18" s="142">
        <f ca="1">IF(C17=0,'In depth results'!$M$4,'In depth results'!$M$4)+(C8-C9)</f>
        <v>200</v>
      </c>
      <c r="D18" s="142">
        <f ca="1">IF(D17=0,'In depth results'!$M$4,'In depth results'!$M$4)+(D8-D9)</f>
        <v>200</v>
      </c>
      <c r="E18" s="142">
        <f ca="1">IF(E17=0,'In depth results'!$M$4,'In depth results'!$M$4)+(E8-E9)</f>
        <v>200</v>
      </c>
      <c r="F18" s="142">
        <f ca="1">IF(F17=0,'In depth results'!$M$4,'In depth results'!$M$4)+(F8-F9)</f>
        <v>200</v>
      </c>
      <c r="G18" s="142">
        <f ca="1">IF(G17=0,'In depth results'!$M$4,'In depth results'!$M$4)+(G8-G9)</f>
        <v>200</v>
      </c>
      <c r="H18" s="142">
        <f ca="1">IF(H17=0,'In depth results'!$M$4,'In depth results'!$M$4)+(H8-H9)</f>
        <v>200</v>
      </c>
      <c r="I18" s="142">
        <f ca="1">IF(I17=0,'In depth results'!$M$4,'In depth results'!$M$4)+(I8-I9)</f>
        <v>200</v>
      </c>
      <c r="J18" s="142">
        <f ca="1">IF(J17=0,'In depth results'!$M$4,'In depth results'!$M$4)+(J8-J9)</f>
        <v>200</v>
      </c>
      <c r="K18" s="142">
        <f ca="1">IF(K17=0,'In depth results'!$M$4,'In depth results'!$M$4)+(K8-K9)</f>
        <v>200</v>
      </c>
      <c r="L18" s="142">
        <f ca="1">IF(L17=0,'In depth results'!$M$4,'In depth results'!$M$4)+(L8-L9)</f>
        <v>200</v>
      </c>
      <c r="M18" s="142">
        <f ca="1">IF(M17=0,'In depth results'!$M$4,'In depth results'!$M$4)+(M8-M9)</f>
        <v>200</v>
      </c>
      <c r="N18" s="142">
        <f ca="1">IF(N17=0,'In depth results'!$M$4,'In depth results'!$M$4)+(N8-N9)</f>
        <v>200</v>
      </c>
      <c r="O18" s="142">
        <f ca="1">IF(O17=0,'In depth results'!$M$4,'In depth results'!$M$4)+(O8-O9)</f>
        <v>200</v>
      </c>
      <c r="P18" s="142">
        <f ca="1">IF(P17=0,'In depth results'!$M$4,'In depth results'!$M$4)+(P8-P9)</f>
        <v>200</v>
      </c>
      <c r="Q18" s="142">
        <f ca="1">IF(Q17=0,'In depth results'!$M$4,'In depth results'!$M$4)+(Q8-Q9)</f>
        <v>200</v>
      </c>
      <c r="R18" s="142">
        <f ca="1">IF(R17=0,'In depth results'!$M$4,'In depth results'!$M$4)+(R8-R9)</f>
        <v>200</v>
      </c>
      <c r="S18" s="142">
        <f ca="1">IF(S17=0,'In depth results'!$M$4,'In depth results'!$M$4)+(S8-S9)</f>
        <v>200</v>
      </c>
      <c r="T18" s="142">
        <f ca="1">IF(T17=0,'In depth results'!$M$4,'In depth results'!$M$4)+(T8-T9)</f>
        <v>200</v>
      </c>
      <c r="U18" s="142">
        <f ca="1">IF(U17=0,'In depth results'!$M$4,'In depth results'!$M$4)+(U8-U9)</f>
        <v>200</v>
      </c>
      <c r="V18" s="142">
        <f ca="1">IF(V17=0,'In depth results'!$M$4,'In depth results'!$M$4)+(V8-V9)</f>
        <v>200</v>
      </c>
      <c r="W18" s="142">
        <f ca="1">IF(W17=0,'In depth results'!$M$4,'In depth results'!$M$4)+(W8-W9)</f>
        <v>200</v>
      </c>
      <c r="X18" s="142">
        <f ca="1">IF(X17=0,'In depth results'!$M$4,'In depth results'!$M$4)+(X8-X9)</f>
        <v>286.14333573208631</v>
      </c>
      <c r="Y18" s="142">
        <f ca="1">IF(Y17=0,'In depth results'!$M$4,'In depth results'!$M$4)+(Y8-Y9)</f>
        <v>300</v>
      </c>
      <c r="Z18" s="142">
        <f ca="1">IF(Z17=0,'In depth results'!$M$4,'In depth results'!$M$4)+(Z8-Z9)</f>
        <v>300</v>
      </c>
      <c r="AA18" s="142">
        <f ca="1">IF(AA17=0,'In depth results'!$M$4,'In depth results'!$M$4)+(AA8-AA9)</f>
        <v>300</v>
      </c>
      <c r="AB18" s="142">
        <f ca="1">IF(AB17=0,'In depth results'!$M$4,'In depth results'!$M$4)+(AB8-AB9)</f>
        <v>300</v>
      </c>
      <c r="AC18" s="142">
        <f ca="1">IF(AC17=0,'In depth results'!$M$4,'In depth results'!$M$4)+(AC8-AC9)</f>
        <v>300</v>
      </c>
      <c r="AD18" s="142">
        <f ca="1">IF(AD17=0,'In depth results'!$M$4,'In depth results'!$M$4)+(AD8-AD9)</f>
        <v>300</v>
      </c>
      <c r="AE18" s="142">
        <f ca="1">IF(AE17=0,'In depth results'!$M$4,'In depth results'!$M$4)+(AE8-AE9)</f>
        <v>300</v>
      </c>
      <c r="AF18" s="142">
        <f ca="1">IF(AF17=0,'In depth results'!$M$4,'In depth results'!$M$4)+(AF8-AF9)</f>
        <v>300</v>
      </c>
      <c r="AG18" s="142">
        <f ca="1">IF(AG17=0,'In depth results'!$M$4,'In depth results'!$M$4)+(AG8-AG9)</f>
        <v>300</v>
      </c>
      <c r="AH18" s="142">
        <f ca="1">IF(AH17=0,'In depth results'!$M$4,'In depth results'!$M$4)+(AH8-AH9)</f>
        <v>300</v>
      </c>
      <c r="AI18" s="142">
        <f ca="1">IF(AI17=0,'In depth results'!$M$4,'In depth results'!$M$4)+(AI8-AI9)</f>
        <v>300</v>
      </c>
      <c r="AJ18" s="142">
        <f ca="1">IF(AJ17=0,'In depth results'!$M$4,'In depth results'!$M$4)+(AJ8-AJ9)</f>
        <v>300</v>
      </c>
      <c r="AK18" s="142">
        <f ca="1">IF(AK17=0,'In depth results'!$M$4,'In depth results'!$M$4)+(AK8-AK9)</f>
        <v>300</v>
      </c>
      <c r="AL18" s="142">
        <f ca="1">IF(AL17=0,'In depth results'!$M$4,'In depth results'!$M$4)+(AL8-AL9)</f>
        <v>300</v>
      </c>
      <c r="AM18" s="142">
        <f ca="1">IF(AM17=0,'In depth results'!$M$4,'In depth results'!$M$4)+(AM8-AM9)</f>
        <v>300</v>
      </c>
      <c r="AN18" s="142">
        <f ca="1">IF(AN17=0,'In depth results'!$M$4,'In depth results'!$M$4)+(AN8-AN9)</f>
        <v>300</v>
      </c>
      <c r="AO18" s="142">
        <f ca="1">IF(AO17=0,'In depth results'!$M$4,'In depth results'!$M$4)+(AO8-AO9)</f>
        <v>300</v>
      </c>
      <c r="AP18" s="142">
        <f ca="1">IF(AP17=0,'In depth results'!$M$4,'In depth results'!$M$4)+(AP8-AP9)</f>
        <v>300</v>
      </c>
      <c r="AQ18" s="142">
        <f ca="1">IF(AQ17=0,'In depth results'!$M$4,'In depth results'!$M$4)+(AQ8-AQ9)</f>
        <v>300</v>
      </c>
      <c r="AR18" s="142">
        <f ca="1">IF(AR17=0,'In depth results'!$M$4,'In depth results'!$M$4)+(AR8-AR9)</f>
        <v>300</v>
      </c>
      <c r="AS18" s="142">
        <f ca="1">IF(AS17=0,'In depth results'!$M$4,'In depth results'!$M$4)+(AS8-AS9)</f>
        <v>300</v>
      </c>
      <c r="AT18" s="142">
        <f ca="1">IF(AT17=0,'In depth results'!$M$4,'In depth results'!$M$4)+(AT8-AT9)</f>
        <v>300</v>
      </c>
      <c r="AU18" s="142">
        <f ca="1">IF(AU17=0,'In depth results'!$M$4,'In depth results'!$M$4)+(AU8-AU9)</f>
        <v>300</v>
      </c>
      <c r="AV18" s="142">
        <f ca="1">IF(AV17=0,'In depth results'!$M$4,'In depth results'!$M$4)+(AV8-AV9)</f>
        <v>300</v>
      </c>
      <c r="AW18" s="142">
        <f ca="1">IF(AW17=0,'In depth results'!$M$4,'In depth results'!$M$4)+(AW8-AW9)</f>
        <v>300</v>
      </c>
      <c r="AX18" s="142">
        <f ca="1">IF(AX17=0,'In depth results'!$M$4,'In depth results'!$M$4)+(AX8-AX9)</f>
        <v>300</v>
      </c>
      <c r="AY18" s="142">
        <f ca="1">IF(AY17=0,'In depth results'!$M$4,'In depth results'!$M$4)+(AY8-AY9)</f>
        <v>400</v>
      </c>
      <c r="AZ18" s="142">
        <f ca="1">IF(AZ17=0,'In depth results'!$M$4,'In depth results'!$M$4)+(AZ8-AZ9)</f>
        <v>400</v>
      </c>
      <c r="BA18" s="142">
        <f ca="1">IF(BA17=0,'In depth results'!$M$4,'In depth results'!$M$4)+(BA8-BA9)</f>
        <v>400</v>
      </c>
      <c r="BB18" s="142">
        <f ca="1">IF(BB17=0,'In depth results'!$M$4,'In depth results'!$M$4)+(BB8-BB9)</f>
        <v>400</v>
      </c>
      <c r="BC18" s="142">
        <f ca="1">IF(BC17=0,'In depth results'!$M$4,'In depth results'!$M$4)+(BC8-BC9)</f>
        <v>400</v>
      </c>
      <c r="BD18" s="142">
        <f ca="1">IF(BD17=0,'In depth results'!$M$4,'In depth results'!$M$4)+(BD8-BD9)</f>
        <v>400</v>
      </c>
      <c r="BE18" s="142">
        <f ca="1">IF(BE17=0,'In depth results'!$M$4,'In depth results'!$M$4)+(BE8-BE9)</f>
        <v>400</v>
      </c>
      <c r="BF18" s="142">
        <f ca="1">IF(BF17=0,'In depth results'!$M$4,'In depth results'!$M$4)+(BF8-BF9)</f>
        <v>400</v>
      </c>
      <c r="BG18" s="142">
        <f ca="1">IF(BG17=0,'In depth results'!$M$4,'In depth results'!$M$4)+(BG8-BG9)</f>
        <v>400</v>
      </c>
      <c r="BH18" s="142">
        <f ca="1">IF(BH17=0,'In depth results'!$M$4,'In depth results'!$M$4)+(BH8-BH9)</f>
        <v>400</v>
      </c>
      <c r="BI18" s="142">
        <f ca="1">IF(BI17=0,'In depth results'!$M$4,'In depth results'!$M$4)+(BI8-BI9)</f>
        <v>400</v>
      </c>
      <c r="BJ18" s="142">
        <f ca="1">IF(BJ17=0,'In depth results'!$M$4,'In depth results'!$M$4)+(BJ8-BJ9)</f>
        <v>400</v>
      </c>
      <c r="BK18" s="142">
        <f ca="1">IF(BK17=0,'In depth results'!$M$4,'In depth results'!$M$4)+(BK8-BK9)</f>
        <v>400</v>
      </c>
      <c r="BL18" s="142">
        <f ca="1">IF(BL17=0,'In depth results'!$M$4,'In depth results'!$M$4)+(BL8-BL9)</f>
        <v>400</v>
      </c>
      <c r="BM18" s="142">
        <f ca="1">IF(BM17=0,'In depth results'!$M$4,'In depth results'!$M$4)+(BM8-BM9)</f>
        <v>400</v>
      </c>
      <c r="BN18" s="142">
        <f ca="1">IF(BN17=0,'In depth results'!$M$4,'In depth results'!$M$4)+(BN8-BN9)</f>
        <v>400</v>
      </c>
      <c r="BO18" s="142">
        <f ca="1">IF(BO17=0,'In depth results'!$M$4,'In depth results'!$M$4)+(BO8-BO9)</f>
        <v>400</v>
      </c>
      <c r="BP18" s="142">
        <f ca="1">IF(BP17=0,'In depth results'!$M$4,'In depth results'!$M$4)+(BP8-BP9)</f>
        <v>400</v>
      </c>
      <c r="BQ18" s="142">
        <f ca="1">IF(BQ17=0,'In depth results'!$M$4,'In depth results'!$M$4)+(BQ8-BQ9)</f>
        <v>400</v>
      </c>
      <c r="BR18" s="142">
        <f ca="1">IF(BR17=0,'In depth results'!$M$4,'In depth results'!$M$4)+(BR8-BR9)</f>
        <v>400</v>
      </c>
      <c r="BS18" s="142">
        <f ca="1">IF(BS17=0,'In depth results'!$M$4,'In depth results'!$M$4)+(BS8-BS9)</f>
        <v>400</v>
      </c>
      <c r="BT18" s="142">
        <f ca="1">IF(BT17=0,'In depth results'!$M$4,'In depth results'!$M$4)+(BT8-BT9)</f>
        <v>400</v>
      </c>
      <c r="BU18" s="142">
        <f ca="1">IF(BU17=0,'In depth results'!$M$4,'In depth results'!$M$4)+(BU8-BU9)</f>
        <v>400</v>
      </c>
      <c r="BV18" s="142">
        <f ca="1">IF(BV17=0,'In depth results'!$M$4,'In depth results'!$M$4)+(BV8-BV9)</f>
        <v>400</v>
      </c>
      <c r="BW18" s="142">
        <f ca="1">IF(BW17=0,'In depth results'!$M$4,'In depth results'!$M$4)+(BW8-BW9)</f>
        <v>400</v>
      </c>
      <c r="BX18" s="142">
        <f ca="1">IF(BX17=0,'In depth results'!$M$4,'In depth results'!$M$4)+(BX8-BX9)</f>
        <v>400</v>
      </c>
      <c r="BY18" s="142">
        <f ca="1">IF(BY17=0,'In depth results'!$M$4,'In depth results'!$M$4)+(BY8-BY9)</f>
        <v>400</v>
      </c>
      <c r="BZ18" s="142">
        <f ca="1">IF(BZ17=0,'In depth results'!$M$4,'In depth results'!$M$4)+(BZ8-BZ9)</f>
        <v>400</v>
      </c>
      <c r="CA18" s="142">
        <f ca="1">IF(CA17=0,'In depth results'!$M$4,'In depth results'!$M$4)+(CA8-CA9)</f>
        <v>400</v>
      </c>
      <c r="CB18" s="142">
        <f ca="1">IF(CB17=0,'In depth results'!$M$4,'In depth results'!$M$4)+(CB8-CB9)</f>
        <v>400</v>
      </c>
      <c r="CC18" s="142">
        <f ca="1">IF(CC17=0,'In depth results'!$M$4,'In depth results'!$M$4)+(CC8-CC9)</f>
        <v>400</v>
      </c>
      <c r="CD18" s="142">
        <f ca="1">IF(CD17=0,'In depth results'!$M$4,'In depth results'!$M$4)+(CD8-CD9)</f>
        <v>400</v>
      </c>
      <c r="CE18" s="142">
        <f ca="1">IF(CE17=0,'In depth results'!$M$4,'In depth results'!$M$4)+(CE8-CE9)</f>
        <v>400</v>
      </c>
      <c r="CF18" s="142">
        <f ca="1">IF(CF17=0,'In depth results'!$M$4,'In depth results'!$M$4)+(CF8-CF9)</f>
        <v>400</v>
      </c>
      <c r="CG18" s="142">
        <f ca="1">IF(CG17=0,'In depth results'!$M$4,'In depth results'!$M$4)+(CG8-CG9)</f>
        <v>400</v>
      </c>
      <c r="CH18" s="142">
        <f ca="1">IF(CH17=0,'In depth results'!$M$4,'In depth results'!$M$4)+(CH8-CH9)</f>
        <v>400</v>
      </c>
      <c r="CI18" s="142">
        <f ca="1">IF(CI17=0,'In depth results'!$M$4,'In depth results'!$M$4)+(CI8-CI9)</f>
        <v>400</v>
      </c>
      <c r="CJ18" s="142">
        <f ca="1">IF(CJ17=0,'In depth results'!$M$4,'In depth results'!$M$4)+(CJ8-CJ9)</f>
        <v>400</v>
      </c>
      <c r="CK18" s="142">
        <f ca="1">IF(CK17=0,'In depth results'!$M$4,'In depth results'!$M$4)+(CK8-CK9)</f>
        <v>400</v>
      </c>
      <c r="CL18" s="142">
        <f ca="1">IF(CL17=0,'In depth results'!$M$4,'In depth results'!$M$4)+(CL8-CL9)</f>
        <v>400</v>
      </c>
      <c r="CM18" s="142">
        <f ca="1">IF(CM17=0,'In depth results'!$M$4,'In depth results'!$M$4)+(CM8-CM9)</f>
        <v>400</v>
      </c>
      <c r="CN18" s="142">
        <f ca="1">IF(CN17=0,'In depth results'!$M$4,'In depth results'!$M$4)+(CN8-CN9)</f>
        <v>400</v>
      </c>
      <c r="CO18" s="142">
        <f ca="1">IF(CO17=0,'In depth results'!$M$4,'In depth results'!$M$4)+(CO8-CO9)</f>
        <v>400</v>
      </c>
      <c r="CP18" s="142">
        <f ca="1">IF(CP17=0,'In depth results'!$M$4,'In depth results'!$M$4)+(CP8-CP9)</f>
        <v>400</v>
      </c>
      <c r="CQ18" s="142">
        <f ca="1">IF(CQ17=0,'In depth results'!$M$4,'In depth results'!$M$4)+(CQ8-CQ9)</f>
        <v>400</v>
      </c>
      <c r="CR18" s="142">
        <f ca="1">IF(CR17=0,'In depth results'!$M$4,'In depth results'!$M$4)+(CR8-CR9)</f>
        <v>400</v>
      </c>
      <c r="CS18" s="142">
        <f ca="1">IF(CS17=0,'In depth results'!$M$4,'In depth results'!$M$4)+(CS8-CS9)</f>
        <v>400</v>
      </c>
      <c r="CT18" s="142">
        <f ca="1">IF(CT17=0,'In depth results'!$M$4,'In depth results'!$M$4)+(CT8-CT9)</f>
        <v>400</v>
      </c>
      <c r="CU18" s="142">
        <f ca="1">IF(CU17=0,'In depth results'!$M$4,'In depth results'!$M$4)+(CU8-CU9)</f>
        <v>400</v>
      </c>
    </row>
    <row r="19" spans="1:99" x14ac:dyDescent="0.35">
      <c r="A19" s="25"/>
      <c r="B19" s="141" t="s">
        <v>25</v>
      </c>
      <c r="C19" s="142">
        <f ca="1">IF(C17&lt;C18,C17,C18)</f>
        <v>200</v>
      </c>
      <c r="D19" s="142">
        <f t="shared" ref="D19:BO19" ca="1" si="16">IF(D17&lt;D18,D17,D18)</f>
        <v>200</v>
      </c>
      <c r="E19" s="142">
        <f t="shared" ca="1" si="16"/>
        <v>200</v>
      </c>
      <c r="F19" s="142">
        <f t="shared" ca="1" si="16"/>
        <v>200</v>
      </c>
      <c r="G19" s="142">
        <f t="shared" ca="1" si="16"/>
        <v>200</v>
      </c>
      <c r="H19" s="142">
        <f t="shared" ca="1" si="16"/>
        <v>200</v>
      </c>
      <c r="I19" s="142">
        <f t="shared" ca="1" si="16"/>
        <v>200</v>
      </c>
      <c r="J19" s="142">
        <f t="shared" ca="1" si="16"/>
        <v>200</v>
      </c>
      <c r="K19" s="142">
        <f t="shared" ca="1" si="16"/>
        <v>200</v>
      </c>
      <c r="L19" s="142">
        <f t="shared" ca="1" si="16"/>
        <v>200</v>
      </c>
      <c r="M19" s="142">
        <f t="shared" ca="1" si="16"/>
        <v>200</v>
      </c>
      <c r="N19" s="142">
        <f t="shared" ca="1" si="16"/>
        <v>200</v>
      </c>
      <c r="O19" s="142">
        <f t="shared" ca="1" si="16"/>
        <v>200</v>
      </c>
      <c r="P19" s="142">
        <f t="shared" ca="1" si="16"/>
        <v>200</v>
      </c>
      <c r="Q19" s="142">
        <f t="shared" ca="1" si="16"/>
        <v>200</v>
      </c>
      <c r="R19" s="142">
        <f t="shared" ca="1" si="16"/>
        <v>200</v>
      </c>
      <c r="S19" s="142">
        <f t="shared" ca="1" si="16"/>
        <v>200</v>
      </c>
      <c r="T19" s="142">
        <f t="shared" ca="1" si="16"/>
        <v>200</v>
      </c>
      <c r="U19" s="142">
        <f t="shared" ca="1" si="16"/>
        <v>200</v>
      </c>
      <c r="V19" s="142">
        <f t="shared" ca="1" si="16"/>
        <v>200</v>
      </c>
      <c r="W19" s="142">
        <f t="shared" ca="1" si="16"/>
        <v>200</v>
      </c>
      <c r="X19" s="142">
        <f t="shared" ca="1" si="16"/>
        <v>286.14333573208631</v>
      </c>
      <c r="Y19" s="142">
        <f t="shared" ca="1" si="16"/>
        <v>300</v>
      </c>
      <c r="Z19" s="142">
        <f t="shared" ca="1" si="16"/>
        <v>300</v>
      </c>
      <c r="AA19" s="142">
        <f t="shared" ca="1" si="16"/>
        <v>300</v>
      </c>
      <c r="AB19" s="142">
        <f t="shared" ca="1" si="16"/>
        <v>300</v>
      </c>
      <c r="AC19" s="142">
        <f t="shared" ca="1" si="16"/>
        <v>300</v>
      </c>
      <c r="AD19" s="142">
        <f t="shared" ca="1" si="16"/>
        <v>300</v>
      </c>
      <c r="AE19" s="142">
        <f t="shared" ca="1" si="16"/>
        <v>300</v>
      </c>
      <c r="AF19" s="142">
        <f t="shared" ca="1" si="16"/>
        <v>96.019440109577317</v>
      </c>
      <c r="AG19" s="142">
        <f t="shared" ca="1" si="16"/>
        <v>0</v>
      </c>
      <c r="AH19" s="142">
        <f t="shared" ca="1" si="16"/>
        <v>0</v>
      </c>
      <c r="AI19" s="142">
        <f t="shared" ca="1" si="16"/>
        <v>0</v>
      </c>
      <c r="AJ19" s="142">
        <f t="shared" ca="1" si="16"/>
        <v>0</v>
      </c>
      <c r="AK19" s="142">
        <f t="shared" ca="1" si="16"/>
        <v>0</v>
      </c>
      <c r="AL19" s="142">
        <f t="shared" ca="1" si="16"/>
        <v>0</v>
      </c>
      <c r="AM19" s="142">
        <f t="shared" ca="1" si="16"/>
        <v>0</v>
      </c>
      <c r="AN19" s="142">
        <f t="shared" ca="1" si="16"/>
        <v>0</v>
      </c>
      <c r="AO19" s="142">
        <f t="shared" ca="1" si="16"/>
        <v>0</v>
      </c>
      <c r="AP19" s="142">
        <f t="shared" ca="1" si="16"/>
        <v>0</v>
      </c>
      <c r="AQ19" s="142">
        <f t="shared" ca="1" si="16"/>
        <v>0</v>
      </c>
      <c r="AR19" s="142">
        <f t="shared" ca="1" si="16"/>
        <v>0</v>
      </c>
      <c r="AS19" s="142">
        <f t="shared" ca="1" si="16"/>
        <v>0</v>
      </c>
      <c r="AT19" s="142">
        <f t="shared" ca="1" si="16"/>
        <v>0</v>
      </c>
      <c r="AU19" s="142">
        <f t="shared" ca="1" si="16"/>
        <v>0</v>
      </c>
      <c r="AV19" s="142">
        <f t="shared" ca="1" si="16"/>
        <v>0</v>
      </c>
      <c r="AW19" s="142">
        <f t="shared" ca="1" si="16"/>
        <v>0</v>
      </c>
      <c r="AX19" s="142">
        <f t="shared" ca="1" si="16"/>
        <v>0</v>
      </c>
      <c r="AY19" s="142">
        <f t="shared" ca="1" si="16"/>
        <v>0</v>
      </c>
      <c r="AZ19" s="142">
        <f t="shared" ca="1" si="16"/>
        <v>0</v>
      </c>
      <c r="BA19" s="142">
        <f t="shared" ca="1" si="16"/>
        <v>0</v>
      </c>
      <c r="BB19" s="142">
        <f t="shared" ca="1" si="16"/>
        <v>0</v>
      </c>
      <c r="BC19" s="142">
        <f t="shared" ca="1" si="16"/>
        <v>0</v>
      </c>
      <c r="BD19" s="142">
        <f t="shared" ca="1" si="16"/>
        <v>0</v>
      </c>
      <c r="BE19" s="142">
        <f t="shared" ca="1" si="16"/>
        <v>0</v>
      </c>
      <c r="BF19" s="142">
        <f t="shared" ca="1" si="16"/>
        <v>0</v>
      </c>
      <c r="BG19" s="142">
        <f t="shared" ca="1" si="16"/>
        <v>0</v>
      </c>
      <c r="BH19" s="142">
        <f t="shared" ca="1" si="16"/>
        <v>0</v>
      </c>
      <c r="BI19" s="142">
        <f t="shared" ca="1" si="16"/>
        <v>0</v>
      </c>
      <c r="BJ19" s="142">
        <f t="shared" ca="1" si="16"/>
        <v>0</v>
      </c>
      <c r="BK19" s="142">
        <f t="shared" ca="1" si="16"/>
        <v>0</v>
      </c>
      <c r="BL19" s="142">
        <f t="shared" ca="1" si="16"/>
        <v>0</v>
      </c>
      <c r="BM19" s="142">
        <f t="shared" ca="1" si="16"/>
        <v>0</v>
      </c>
      <c r="BN19" s="142">
        <f t="shared" ca="1" si="16"/>
        <v>0</v>
      </c>
      <c r="BO19" s="142">
        <f t="shared" ca="1" si="16"/>
        <v>0</v>
      </c>
      <c r="BP19" s="142">
        <f t="shared" ref="BP19:CU19" ca="1" si="17">IF(BP17&lt;BP18,BP17,BP18)</f>
        <v>0</v>
      </c>
      <c r="BQ19" s="142">
        <f t="shared" ca="1" si="17"/>
        <v>0</v>
      </c>
      <c r="BR19" s="142">
        <f t="shared" ca="1" si="17"/>
        <v>0</v>
      </c>
      <c r="BS19" s="142">
        <f t="shared" ca="1" si="17"/>
        <v>0</v>
      </c>
      <c r="BT19" s="142">
        <f t="shared" ca="1" si="17"/>
        <v>0</v>
      </c>
      <c r="BU19" s="142">
        <f t="shared" ca="1" si="17"/>
        <v>0</v>
      </c>
      <c r="BV19" s="142">
        <f t="shared" ca="1" si="17"/>
        <v>0</v>
      </c>
      <c r="BW19" s="142">
        <f t="shared" ca="1" si="17"/>
        <v>0</v>
      </c>
      <c r="BX19" s="142">
        <f t="shared" ca="1" si="17"/>
        <v>0</v>
      </c>
      <c r="BY19" s="142">
        <f t="shared" ca="1" si="17"/>
        <v>0</v>
      </c>
      <c r="BZ19" s="142">
        <f t="shared" ca="1" si="17"/>
        <v>0</v>
      </c>
      <c r="CA19" s="142">
        <f t="shared" ca="1" si="17"/>
        <v>0</v>
      </c>
      <c r="CB19" s="142">
        <f t="shared" ca="1" si="17"/>
        <v>0</v>
      </c>
      <c r="CC19" s="142">
        <f t="shared" ca="1" si="17"/>
        <v>0</v>
      </c>
      <c r="CD19" s="142">
        <f t="shared" ca="1" si="17"/>
        <v>0</v>
      </c>
      <c r="CE19" s="142">
        <f t="shared" ca="1" si="17"/>
        <v>0</v>
      </c>
      <c r="CF19" s="142">
        <f t="shared" ca="1" si="17"/>
        <v>0</v>
      </c>
      <c r="CG19" s="142">
        <f t="shared" ca="1" si="17"/>
        <v>0</v>
      </c>
      <c r="CH19" s="142">
        <f t="shared" ca="1" si="17"/>
        <v>0</v>
      </c>
      <c r="CI19" s="142">
        <f t="shared" ca="1" si="17"/>
        <v>0</v>
      </c>
      <c r="CJ19" s="142">
        <f t="shared" ca="1" si="17"/>
        <v>0</v>
      </c>
      <c r="CK19" s="142">
        <f t="shared" ca="1" si="17"/>
        <v>0</v>
      </c>
      <c r="CL19" s="142">
        <f t="shared" ca="1" si="17"/>
        <v>0</v>
      </c>
      <c r="CM19" s="142">
        <f t="shared" ca="1" si="17"/>
        <v>0</v>
      </c>
      <c r="CN19" s="142">
        <f t="shared" ca="1" si="17"/>
        <v>0</v>
      </c>
      <c r="CO19" s="142">
        <f t="shared" ca="1" si="17"/>
        <v>0</v>
      </c>
      <c r="CP19" s="142">
        <f t="shared" ca="1" si="17"/>
        <v>0</v>
      </c>
      <c r="CQ19" s="142">
        <f t="shared" ca="1" si="17"/>
        <v>0</v>
      </c>
      <c r="CR19" s="142">
        <f t="shared" ca="1" si="17"/>
        <v>0</v>
      </c>
      <c r="CS19" s="142">
        <f t="shared" ca="1" si="17"/>
        <v>0</v>
      </c>
      <c r="CT19" s="142">
        <f t="shared" ca="1" si="17"/>
        <v>0</v>
      </c>
      <c r="CU19" s="142">
        <f t="shared" ca="1" si="17"/>
        <v>0</v>
      </c>
    </row>
    <row r="20" spans="1:99" x14ac:dyDescent="0.35">
      <c r="A20" s="25"/>
      <c r="B20" s="141" t="s">
        <v>26</v>
      </c>
      <c r="C20" s="142">
        <f ca="1">C17-C19+C16</f>
        <v>5840</v>
      </c>
      <c r="D20" s="142">
        <f t="shared" ref="D20:BO20" ca="1" si="18">D17-D19</f>
        <v>5678.9333333333334</v>
      </c>
      <c r="E20" s="142">
        <f t="shared" ca="1" si="18"/>
        <v>5516.7928888888891</v>
      </c>
      <c r="F20" s="142">
        <f t="shared" ca="1" si="18"/>
        <v>5353.5715081481485</v>
      </c>
      <c r="G20" s="142">
        <f t="shared" ca="1" si="18"/>
        <v>5189.2619848691365</v>
      </c>
      <c r="H20" s="142">
        <f t="shared" ca="1" si="18"/>
        <v>5023.8570647682645</v>
      </c>
      <c r="I20" s="142">
        <f t="shared" ca="1" si="18"/>
        <v>4857.3494452000532</v>
      </c>
      <c r="J20" s="142">
        <f t="shared" ca="1" si="18"/>
        <v>4689.7317748347205</v>
      </c>
      <c r="K20" s="142">
        <f t="shared" ca="1" si="18"/>
        <v>4520.9966533336183</v>
      </c>
      <c r="L20" s="142">
        <f t="shared" ca="1" si="18"/>
        <v>4351.1366310225094</v>
      </c>
      <c r="M20" s="142">
        <f t="shared" ca="1" si="18"/>
        <v>4180.1442085626595</v>
      </c>
      <c r="N20" s="142">
        <f t="shared" ca="1" si="18"/>
        <v>4008.0118366197439</v>
      </c>
      <c r="O20" s="142">
        <f t="shared" ca="1" si="18"/>
        <v>3834.7319155305422</v>
      </c>
      <c r="P20" s="142">
        <f t="shared" ca="1" si="18"/>
        <v>3660.2967949674126</v>
      </c>
      <c r="Q20" s="142">
        <f t="shared" ca="1" si="18"/>
        <v>3484.6987736005285</v>
      </c>
      <c r="R20" s="142">
        <f t="shared" ca="1" si="18"/>
        <v>3307.9300987578654</v>
      </c>
      <c r="S20" s="142">
        <f t="shared" ca="1" si="18"/>
        <v>3129.9829660829178</v>
      </c>
      <c r="T20" s="142">
        <f t="shared" ca="1" si="18"/>
        <v>2950.849519190137</v>
      </c>
      <c r="U20" s="142">
        <f t="shared" ca="1" si="18"/>
        <v>2770.5218493180714</v>
      </c>
      <c r="V20" s="142">
        <f t="shared" ca="1" si="18"/>
        <v>2588.991994980192</v>
      </c>
      <c r="W20" s="142">
        <f t="shared" ca="1" si="18"/>
        <v>2406.2519416133932</v>
      </c>
      <c r="X20" s="142">
        <f t="shared" ca="1" si="18"/>
        <v>2136.1502854920632</v>
      </c>
      <c r="Y20" s="142">
        <f t="shared" ca="1" si="18"/>
        <v>1850.3912873953436</v>
      </c>
      <c r="Z20" s="142">
        <f t="shared" ca="1" si="18"/>
        <v>1562.7272293113126</v>
      </c>
      <c r="AA20" s="142">
        <f t="shared" ca="1" si="18"/>
        <v>1273.1454108400546</v>
      </c>
      <c r="AB20" s="142">
        <f t="shared" ca="1" si="18"/>
        <v>981.63304691232156</v>
      </c>
      <c r="AC20" s="142">
        <f t="shared" ca="1" si="18"/>
        <v>688.17726722507041</v>
      </c>
      <c r="AD20" s="142">
        <f t="shared" ca="1" si="18"/>
        <v>392.76511567323757</v>
      </c>
      <c r="AE20" s="142">
        <f t="shared" ca="1" si="18"/>
        <v>95.383549777725818</v>
      </c>
      <c r="AF20" s="142">
        <f t="shared" ca="1" si="18"/>
        <v>0</v>
      </c>
      <c r="AG20" s="142">
        <f t="shared" ca="1" si="18"/>
        <v>0</v>
      </c>
      <c r="AH20" s="142">
        <f t="shared" ca="1" si="18"/>
        <v>0</v>
      </c>
      <c r="AI20" s="142">
        <f t="shared" ca="1" si="18"/>
        <v>0</v>
      </c>
      <c r="AJ20" s="142">
        <f t="shared" ca="1" si="18"/>
        <v>0</v>
      </c>
      <c r="AK20" s="142">
        <f t="shared" ca="1" si="18"/>
        <v>0</v>
      </c>
      <c r="AL20" s="142">
        <f t="shared" ca="1" si="18"/>
        <v>0</v>
      </c>
      <c r="AM20" s="142">
        <f t="shared" ca="1" si="18"/>
        <v>0</v>
      </c>
      <c r="AN20" s="142">
        <f t="shared" ca="1" si="18"/>
        <v>0</v>
      </c>
      <c r="AO20" s="142">
        <f t="shared" ca="1" si="18"/>
        <v>0</v>
      </c>
      <c r="AP20" s="142">
        <f t="shared" ca="1" si="18"/>
        <v>0</v>
      </c>
      <c r="AQ20" s="142">
        <f t="shared" ca="1" si="18"/>
        <v>0</v>
      </c>
      <c r="AR20" s="142">
        <f t="shared" ca="1" si="18"/>
        <v>0</v>
      </c>
      <c r="AS20" s="142">
        <f t="shared" ca="1" si="18"/>
        <v>0</v>
      </c>
      <c r="AT20" s="142">
        <f t="shared" ca="1" si="18"/>
        <v>0</v>
      </c>
      <c r="AU20" s="142">
        <f t="shared" ca="1" si="18"/>
        <v>0</v>
      </c>
      <c r="AV20" s="142">
        <f t="shared" ca="1" si="18"/>
        <v>0</v>
      </c>
      <c r="AW20" s="142">
        <f t="shared" ca="1" si="18"/>
        <v>0</v>
      </c>
      <c r="AX20" s="142">
        <f t="shared" ca="1" si="18"/>
        <v>0</v>
      </c>
      <c r="AY20" s="142">
        <f t="shared" ca="1" si="18"/>
        <v>0</v>
      </c>
      <c r="AZ20" s="142">
        <f t="shared" ca="1" si="18"/>
        <v>0</v>
      </c>
      <c r="BA20" s="142">
        <f t="shared" ca="1" si="18"/>
        <v>0</v>
      </c>
      <c r="BB20" s="142">
        <f t="shared" ca="1" si="18"/>
        <v>0</v>
      </c>
      <c r="BC20" s="142">
        <f t="shared" ca="1" si="18"/>
        <v>0</v>
      </c>
      <c r="BD20" s="142">
        <f t="shared" ca="1" si="18"/>
        <v>0</v>
      </c>
      <c r="BE20" s="142">
        <f t="shared" ca="1" si="18"/>
        <v>0</v>
      </c>
      <c r="BF20" s="142">
        <f t="shared" ca="1" si="18"/>
        <v>0</v>
      </c>
      <c r="BG20" s="142">
        <f t="shared" ca="1" si="18"/>
        <v>0</v>
      </c>
      <c r="BH20" s="142">
        <f t="shared" ca="1" si="18"/>
        <v>0</v>
      </c>
      <c r="BI20" s="142">
        <f t="shared" ca="1" si="18"/>
        <v>0</v>
      </c>
      <c r="BJ20" s="142">
        <f t="shared" ca="1" si="18"/>
        <v>0</v>
      </c>
      <c r="BK20" s="142">
        <f t="shared" ca="1" si="18"/>
        <v>0</v>
      </c>
      <c r="BL20" s="142">
        <f t="shared" ca="1" si="18"/>
        <v>0</v>
      </c>
      <c r="BM20" s="142">
        <f t="shared" ca="1" si="18"/>
        <v>0</v>
      </c>
      <c r="BN20" s="142">
        <f t="shared" ca="1" si="18"/>
        <v>0</v>
      </c>
      <c r="BO20" s="142">
        <f t="shared" ca="1" si="18"/>
        <v>0</v>
      </c>
      <c r="BP20" s="142">
        <f t="shared" ref="BP20:CU20" ca="1" si="19">BP17-BP19</f>
        <v>0</v>
      </c>
      <c r="BQ20" s="142">
        <f t="shared" ca="1" si="19"/>
        <v>0</v>
      </c>
      <c r="BR20" s="142">
        <f t="shared" ca="1" si="19"/>
        <v>0</v>
      </c>
      <c r="BS20" s="142">
        <f t="shared" ca="1" si="19"/>
        <v>0</v>
      </c>
      <c r="BT20" s="142">
        <f t="shared" ca="1" si="19"/>
        <v>0</v>
      </c>
      <c r="BU20" s="142">
        <f t="shared" ca="1" si="19"/>
        <v>0</v>
      </c>
      <c r="BV20" s="142">
        <f t="shared" ca="1" si="19"/>
        <v>0</v>
      </c>
      <c r="BW20" s="142">
        <f t="shared" ca="1" si="19"/>
        <v>0</v>
      </c>
      <c r="BX20" s="142">
        <f t="shared" ca="1" si="19"/>
        <v>0</v>
      </c>
      <c r="BY20" s="142">
        <f t="shared" ca="1" si="19"/>
        <v>0</v>
      </c>
      <c r="BZ20" s="142">
        <f t="shared" ca="1" si="19"/>
        <v>0</v>
      </c>
      <c r="CA20" s="142">
        <f t="shared" ca="1" si="19"/>
        <v>0</v>
      </c>
      <c r="CB20" s="142">
        <f t="shared" ca="1" si="19"/>
        <v>0</v>
      </c>
      <c r="CC20" s="142">
        <f t="shared" ca="1" si="19"/>
        <v>0</v>
      </c>
      <c r="CD20" s="142">
        <f t="shared" ca="1" si="19"/>
        <v>0</v>
      </c>
      <c r="CE20" s="142">
        <f t="shared" ca="1" si="19"/>
        <v>0</v>
      </c>
      <c r="CF20" s="142">
        <f t="shared" ca="1" si="19"/>
        <v>0</v>
      </c>
      <c r="CG20" s="142">
        <f t="shared" ca="1" si="19"/>
        <v>0</v>
      </c>
      <c r="CH20" s="142">
        <f t="shared" ca="1" si="19"/>
        <v>0</v>
      </c>
      <c r="CI20" s="142">
        <f t="shared" ca="1" si="19"/>
        <v>0</v>
      </c>
      <c r="CJ20" s="142">
        <f t="shared" ca="1" si="19"/>
        <v>0</v>
      </c>
      <c r="CK20" s="142">
        <f t="shared" ca="1" si="19"/>
        <v>0</v>
      </c>
      <c r="CL20" s="142">
        <f t="shared" ca="1" si="19"/>
        <v>0</v>
      </c>
      <c r="CM20" s="142">
        <f t="shared" ca="1" si="19"/>
        <v>0</v>
      </c>
      <c r="CN20" s="142">
        <f t="shared" ca="1" si="19"/>
        <v>0</v>
      </c>
      <c r="CO20" s="142">
        <f t="shared" ca="1" si="19"/>
        <v>0</v>
      </c>
      <c r="CP20" s="142">
        <f t="shared" ca="1" si="19"/>
        <v>0</v>
      </c>
      <c r="CQ20" s="142">
        <f t="shared" ca="1" si="19"/>
        <v>0</v>
      </c>
      <c r="CR20" s="142">
        <f t="shared" ca="1" si="19"/>
        <v>0</v>
      </c>
      <c r="CS20" s="142">
        <f t="shared" ca="1" si="19"/>
        <v>0</v>
      </c>
      <c r="CT20" s="142">
        <f t="shared" ca="1" si="19"/>
        <v>0</v>
      </c>
      <c r="CU20" s="142">
        <f t="shared" ca="1" si="19"/>
        <v>0</v>
      </c>
    </row>
    <row r="21" spans="1:99" x14ac:dyDescent="0.35">
      <c r="A21" s="25"/>
      <c r="B21" s="141"/>
      <c r="C21" s="140" t="str">
        <f ca="1">IF(C20=0,"PAID OFF","")</f>
        <v/>
      </c>
      <c r="D21" s="140" t="str">
        <f t="shared" ref="D21:BO21" ca="1" si="20">IF(D20=0,"PAID OFF","")</f>
        <v/>
      </c>
      <c r="E21" s="140" t="str">
        <f t="shared" ca="1" si="20"/>
        <v/>
      </c>
      <c r="F21" s="140" t="str">
        <f t="shared" ca="1" si="20"/>
        <v/>
      </c>
      <c r="G21" s="140" t="str">
        <f t="shared" ca="1" si="20"/>
        <v/>
      </c>
      <c r="H21" s="140" t="str">
        <f t="shared" ca="1" si="20"/>
        <v/>
      </c>
      <c r="I21" s="140" t="str">
        <f t="shared" ca="1" si="20"/>
        <v/>
      </c>
      <c r="J21" s="140" t="str">
        <f t="shared" ca="1" si="20"/>
        <v/>
      </c>
      <c r="K21" s="140" t="str">
        <f t="shared" ca="1" si="20"/>
        <v/>
      </c>
      <c r="L21" s="140" t="str">
        <f t="shared" ca="1" si="20"/>
        <v/>
      </c>
      <c r="M21" s="140" t="str">
        <f t="shared" ca="1" si="20"/>
        <v/>
      </c>
      <c r="N21" s="140" t="str">
        <f t="shared" ca="1" si="20"/>
        <v/>
      </c>
      <c r="O21" s="140" t="str">
        <f t="shared" ca="1" si="20"/>
        <v/>
      </c>
      <c r="P21" s="140" t="str">
        <f t="shared" ca="1" si="20"/>
        <v/>
      </c>
      <c r="Q21" s="140" t="str">
        <f t="shared" ca="1" si="20"/>
        <v/>
      </c>
      <c r="R21" s="140" t="str">
        <f t="shared" ca="1" si="20"/>
        <v/>
      </c>
      <c r="S21" s="140" t="str">
        <f t="shared" ca="1" si="20"/>
        <v/>
      </c>
      <c r="T21" s="140" t="str">
        <f t="shared" ca="1" si="20"/>
        <v/>
      </c>
      <c r="U21" s="140" t="str">
        <f t="shared" ca="1" si="20"/>
        <v/>
      </c>
      <c r="V21" s="140" t="str">
        <f t="shared" ca="1" si="20"/>
        <v/>
      </c>
      <c r="W21" s="140" t="str">
        <f t="shared" ca="1" si="20"/>
        <v/>
      </c>
      <c r="X21" s="140" t="str">
        <f t="shared" ca="1" si="20"/>
        <v/>
      </c>
      <c r="Y21" s="140" t="str">
        <f t="shared" ca="1" si="20"/>
        <v/>
      </c>
      <c r="Z21" s="140" t="str">
        <f t="shared" ca="1" si="20"/>
        <v/>
      </c>
      <c r="AA21" s="140" t="str">
        <f t="shared" ca="1" si="20"/>
        <v/>
      </c>
      <c r="AB21" s="140" t="str">
        <f t="shared" ca="1" si="20"/>
        <v/>
      </c>
      <c r="AC21" s="140" t="str">
        <f t="shared" ca="1" si="20"/>
        <v/>
      </c>
      <c r="AD21" s="140" t="str">
        <f t="shared" ca="1" si="20"/>
        <v/>
      </c>
      <c r="AE21" s="140" t="str">
        <f t="shared" ca="1" si="20"/>
        <v/>
      </c>
      <c r="AF21" s="140" t="str">
        <f t="shared" ca="1" si="20"/>
        <v>PAID OFF</v>
      </c>
      <c r="AG21" s="140" t="str">
        <f t="shared" ca="1" si="20"/>
        <v>PAID OFF</v>
      </c>
      <c r="AH21" s="140" t="str">
        <f t="shared" ca="1" si="20"/>
        <v>PAID OFF</v>
      </c>
      <c r="AI21" s="140" t="str">
        <f t="shared" ca="1" si="20"/>
        <v>PAID OFF</v>
      </c>
      <c r="AJ21" s="140" t="str">
        <f t="shared" ca="1" si="20"/>
        <v>PAID OFF</v>
      </c>
      <c r="AK21" s="140" t="str">
        <f t="shared" ca="1" si="20"/>
        <v>PAID OFF</v>
      </c>
      <c r="AL21" s="140" t="str">
        <f t="shared" ca="1" si="20"/>
        <v>PAID OFF</v>
      </c>
      <c r="AM21" s="140" t="str">
        <f t="shared" ca="1" si="20"/>
        <v>PAID OFF</v>
      </c>
      <c r="AN21" s="140" t="str">
        <f t="shared" ca="1" si="20"/>
        <v>PAID OFF</v>
      </c>
      <c r="AO21" s="140" t="str">
        <f t="shared" ca="1" si="20"/>
        <v>PAID OFF</v>
      </c>
      <c r="AP21" s="140" t="str">
        <f t="shared" ca="1" si="20"/>
        <v>PAID OFF</v>
      </c>
      <c r="AQ21" s="140" t="str">
        <f t="shared" ca="1" si="20"/>
        <v>PAID OFF</v>
      </c>
      <c r="AR21" s="140" t="str">
        <f t="shared" ca="1" si="20"/>
        <v>PAID OFF</v>
      </c>
      <c r="AS21" s="140" t="str">
        <f t="shared" ca="1" si="20"/>
        <v>PAID OFF</v>
      </c>
      <c r="AT21" s="140" t="str">
        <f t="shared" ca="1" si="20"/>
        <v>PAID OFF</v>
      </c>
      <c r="AU21" s="140" t="str">
        <f t="shared" ca="1" si="20"/>
        <v>PAID OFF</v>
      </c>
      <c r="AV21" s="140" t="str">
        <f t="shared" ca="1" si="20"/>
        <v>PAID OFF</v>
      </c>
      <c r="AW21" s="140" t="str">
        <f t="shared" ca="1" si="20"/>
        <v>PAID OFF</v>
      </c>
      <c r="AX21" s="140" t="str">
        <f t="shared" ca="1" si="20"/>
        <v>PAID OFF</v>
      </c>
      <c r="AY21" s="140" t="str">
        <f t="shared" ca="1" si="20"/>
        <v>PAID OFF</v>
      </c>
      <c r="AZ21" s="140" t="str">
        <f t="shared" ca="1" si="20"/>
        <v>PAID OFF</v>
      </c>
      <c r="BA21" s="140" t="str">
        <f t="shared" ca="1" si="20"/>
        <v>PAID OFF</v>
      </c>
      <c r="BB21" s="140" t="str">
        <f t="shared" ca="1" si="20"/>
        <v>PAID OFF</v>
      </c>
      <c r="BC21" s="140" t="str">
        <f t="shared" ca="1" si="20"/>
        <v>PAID OFF</v>
      </c>
      <c r="BD21" s="140" t="str">
        <f t="shared" ca="1" si="20"/>
        <v>PAID OFF</v>
      </c>
      <c r="BE21" s="140" t="str">
        <f t="shared" ca="1" si="20"/>
        <v>PAID OFF</v>
      </c>
      <c r="BF21" s="140" t="str">
        <f t="shared" ca="1" si="20"/>
        <v>PAID OFF</v>
      </c>
      <c r="BG21" s="140" t="str">
        <f t="shared" ca="1" si="20"/>
        <v>PAID OFF</v>
      </c>
      <c r="BH21" s="140" t="str">
        <f t="shared" ca="1" si="20"/>
        <v>PAID OFF</v>
      </c>
      <c r="BI21" s="140" t="str">
        <f t="shared" ca="1" si="20"/>
        <v>PAID OFF</v>
      </c>
      <c r="BJ21" s="140" t="str">
        <f t="shared" ca="1" si="20"/>
        <v>PAID OFF</v>
      </c>
      <c r="BK21" s="140" t="str">
        <f t="shared" ca="1" si="20"/>
        <v>PAID OFF</v>
      </c>
      <c r="BL21" s="140" t="str">
        <f t="shared" ca="1" si="20"/>
        <v>PAID OFF</v>
      </c>
      <c r="BM21" s="140" t="str">
        <f t="shared" ca="1" si="20"/>
        <v>PAID OFF</v>
      </c>
      <c r="BN21" s="140" t="str">
        <f t="shared" ca="1" si="20"/>
        <v>PAID OFF</v>
      </c>
      <c r="BO21" s="140" t="str">
        <f t="shared" ca="1" si="20"/>
        <v>PAID OFF</v>
      </c>
      <c r="BP21" s="140" t="str">
        <f t="shared" ref="BP21:CU21" ca="1" si="21">IF(BP20=0,"PAID OFF","")</f>
        <v>PAID OFF</v>
      </c>
      <c r="BQ21" s="140" t="str">
        <f t="shared" ca="1" si="21"/>
        <v>PAID OFF</v>
      </c>
      <c r="BR21" s="140" t="str">
        <f t="shared" ca="1" si="21"/>
        <v>PAID OFF</v>
      </c>
      <c r="BS21" s="140" t="str">
        <f t="shared" ca="1" si="21"/>
        <v>PAID OFF</v>
      </c>
      <c r="BT21" s="140" t="str">
        <f t="shared" ca="1" si="21"/>
        <v>PAID OFF</v>
      </c>
      <c r="BU21" s="140" t="str">
        <f t="shared" ca="1" si="21"/>
        <v>PAID OFF</v>
      </c>
      <c r="BV21" s="140" t="str">
        <f t="shared" ca="1" si="21"/>
        <v>PAID OFF</v>
      </c>
      <c r="BW21" s="140" t="str">
        <f t="shared" ca="1" si="21"/>
        <v>PAID OFF</v>
      </c>
      <c r="BX21" s="140" t="str">
        <f t="shared" ca="1" si="21"/>
        <v>PAID OFF</v>
      </c>
      <c r="BY21" s="140" t="str">
        <f t="shared" ca="1" si="21"/>
        <v>PAID OFF</v>
      </c>
      <c r="BZ21" s="140" t="str">
        <f t="shared" ca="1" si="21"/>
        <v>PAID OFF</v>
      </c>
      <c r="CA21" s="140" t="str">
        <f t="shared" ca="1" si="21"/>
        <v>PAID OFF</v>
      </c>
      <c r="CB21" s="140" t="str">
        <f t="shared" ca="1" si="21"/>
        <v>PAID OFF</v>
      </c>
      <c r="CC21" s="140" t="str">
        <f t="shared" ca="1" si="21"/>
        <v>PAID OFF</v>
      </c>
      <c r="CD21" s="140" t="str">
        <f t="shared" ca="1" si="21"/>
        <v>PAID OFF</v>
      </c>
      <c r="CE21" s="140" t="str">
        <f t="shared" ca="1" si="21"/>
        <v>PAID OFF</v>
      </c>
      <c r="CF21" s="140" t="str">
        <f t="shared" ca="1" si="21"/>
        <v>PAID OFF</v>
      </c>
      <c r="CG21" s="140" t="str">
        <f t="shared" ca="1" si="21"/>
        <v>PAID OFF</v>
      </c>
      <c r="CH21" s="140" t="str">
        <f t="shared" ca="1" si="21"/>
        <v>PAID OFF</v>
      </c>
      <c r="CI21" s="140" t="str">
        <f t="shared" ca="1" si="21"/>
        <v>PAID OFF</v>
      </c>
      <c r="CJ21" s="140" t="str">
        <f t="shared" ca="1" si="21"/>
        <v>PAID OFF</v>
      </c>
      <c r="CK21" s="140" t="str">
        <f t="shared" ca="1" si="21"/>
        <v>PAID OFF</v>
      </c>
      <c r="CL21" s="140" t="str">
        <f t="shared" ca="1" si="21"/>
        <v>PAID OFF</v>
      </c>
      <c r="CM21" s="140" t="str">
        <f t="shared" ca="1" si="21"/>
        <v>PAID OFF</v>
      </c>
      <c r="CN21" s="140" t="str">
        <f t="shared" ca="1" si="21"/>
        <v>PAID OFF</v>
      </c>
      <c r="CO21" s="140" t="str">
        <f t="shared" ca="1" si="21"/>
        <v>PAID OFF</v>
      </c>
      <c r="CP21" s="140" t="str">
        <f t="shared" ca="1" si="21"/>
        <v>PAID OFF</v>
      </c>
      <c r="CQ21" s="140" t="str">
        <f t="shared" ca="1" si="21"/>
        <v>PAID OFF</v>
      </c>
      <c r="CR21" s="140" t="str">
        <f t="shared" ca="1" si="21"/>
        <v>PAID OFF</v>
      </c>
      <c r="CS21" s="140" t="str">
        <f t="shared" ca="1" si="21"/>
        <v>PAID OFF</v>
      </c>
      <c r="CT21" s="140" t="str">
        <f t="shared" ca="1" si="21"/>
        <v>PAID OFF</v>
      </c>
      <c r="CU21" s="140" t="str">
        <f t="shared" ca="1" si="21"/>
        <v>PAID OFF</v>
      </c>
    </row>
    <row r="22" spans="1:99" x14ac:dyDescent="0.35">
      <c r="A22" s="25"/>
      <c r="B22" s="141" t="s">
        <v>34</v>
      </c>
      <c r="C22" s="141">
        <f ca="1">IF(C21="PAID OFF",1,1)</f>
        <v>1</v>
      </c>
      <c r="D22" s="141">
        <f ca="1">IF(D21="PAID OFF","",C22+1)</f>
        <v>2</v>
      </c>
      <c r="E22" s="141">
        <f ca="1">IF(E21="PAID OFF","",D22+1)</f>
        <v>3</v>
      </c>
      <c r="F22" s="141">
        <f t="shared" ref="F22:BQ22" ca="1" si="22">IF(F21="PAID OFF","",E22+1)</f>
        <v>4</v>
      </c>
      <c r="G22" s="141">
        <f t="shared" ca="1" si="22"/>
        <v>5</v>
      </c>
      <c r="H22" s="141">
        <f t="shared" ca="1" si="22"/>
        <v>6</v>
      </c>
      <c r="I22" s="141">
        <f t="shared" ca="1" si="22"/>
        <v>7</v>
      </c>
      <c r="J22" s="141">
        <f t="shared" ca="1" si="22"/>
        <v>8</v>
      </c>
      <c r="K22" s="141">
        <f t="shared" ca="1" si="22"/>
        <v>9</v>
      </c>
      <c r="L22" s="141">
        <f t="shared" ca="1" si="22"/>
        <v>10</v>
      </c>
      <c r="M22" s="141">
        <f t="shared" ca="1" si="22"/>
        <v>11</v>
      </c>
      <c r="N22" s="141">
        <f t="shared" ca="1" si="22"/>
        <v>12</v>
      </c>
      <c r="O22" s="141">
        <f t="shared" ca="1" si="22"/>
        <v>13</v>
      </c>
      <c r="P22" s="141">
        <f t="shared" ca="1" si="22"/>
        <v>14</v>
      </c>
      <c r="Q22" s="141">
        <f t="shared" ca="1" si="22"/>
        <v>15</v>
      </c>
      <c r="R22" s="141">
        <f t="shared" ca="1" si="22"/>
        <v>16</v>
      </c>
      <c r="S22" s="141">
        <f t="shared" ca="1" si="22"/>
        <v>17</v>
      </c>
      <c r="T22" s="141">
        <f t="shared" ca="1" si="22"/>
        <v>18</v>
      </c>
      <c r="U22" s="141">
        <f t="shared" ca="1" si="22"/>
        <v>19</v>
      </c>
      <c r="V22" s="141">
        <f t="shared" ca="1" si="22"/>
        <v>20</v>
      </c>
      <c r="W22" s="141">
        <f t="shared" ca="1" si="22"/>
        <v>21</v>
      </c>
      <c r="X22" s="141">
        <f t="shared" ca="1" si="22"/>
        <v>22</v>
      </c>
      <c r="Y22" s="141">
        <f t="shared" ca="1" si="22"/>
        <v>23</v>
      </c>
      <c r="Z22" s="141">
        <f t="shared" ca="1" si="22"/>
        <v>24</v>
      </c>
      <c r="AA22" s="141">
        <f t="shared" ca="1" si="22"/>
        <v>25</v>
      </c>
      <c r="AB22" s="141">
        <f t="shared" ca="1" si="22"/>
        <v>26</v>
      </c>
      <c r="AC22" s="141">
        <f t="shared" ca="1" si="22"/>
        <v>27</v>
      </c>
      <c r="AD22" s="141">
        <f t="shared" ca="1" si="22"/>
        <v>28</v>
      </c>
      <c r="AE22" s="141">
        <f t="shared" ca="1" si="22"/>
        <v>29</v>
      </c>
      <c r="AF22" s="141" t="str">
        <f t="shared" ca="1" si="22"/>
        <v/>
      </c>
      <c r="AG22" s="141" t="str">
        <f t="shared" ca="1" si="22"/>
        <v/>
      </c>
      <c r="AH22" s="141" t="str">
        <f t="shared" ca="1" si="22"/>
        <v/>
      </c>
      <c r="AI22" s="141" t="str">
        <f t="shared" ca="1" si="22"/>
        <v/>
      </c>
      <c r="AJ22" s="141" t="str">
        <f t="shared" ca="1" si="22"/>
        <v/>
      </c>
      <c r="AK22" s="141" t="str">
        <f t="shared" ca="1" si="22"/>
        <v/>
      </c>
      <c r="AL22" s="141" t="str">
        <f t="shared" ca="1" si="22"/>
        <v/>
      </c>
      <c r="AM22" s="141" t="str">
        <f t="shared" ca="1" si="22"/>
        <v/>
      </c>
      <c r="AN22" s="141" t="str">
        <f t="shared" ca="1" si="22"/>
        <v/>
      </c>
      <c r="AO22" s="141" t="str">
        <f t="shared" ca="1" si="22"/>
        <v/>
      </c>
      <c r="AP22" s="141" t="str">
        <f t="shared" ca="1" si="22"/>
        <v/>
      </c>
      <c r="AQ22" s="141" t="str">
        <f t="shared" ca="1" si="22"/>
        <v/>
      </c>
      <c r="AR22" s="141" t="str">
        <f t="shared" ca="1" si="22"/>
        <v/>
      </c>
      <c r="AS22" s="141" t="str">
        <f t="shared" ca="1" si="22"/>
        <v/>
      </c>
      <c r="AT22" s="141" t="str">
        <f t="shared" ca="1" si="22"/>
        <v/>
      </c>
      <c r="AU22" s="141" t="str">
        <f t="shared" ca="1" si="22"/>
        <v/>
      </c>
      <c r="AV22" s="141" t="str">
        <f t="shared" ca="1" si="22"/>
        <v/>
      </c>
      <c r="AW22" s="141" t="str">
        <f t="shared" ca="1" si="22"/>
        <v/>
      </c>
      <c r="AX22" s="141" t="str">
        <f t="shared" ca="1" si="22"/>
        <v/>
      </c>
      <c r="AY22" s="141" t="str">
        <f t="shared" ca="1" si="22"/>
        <v/>
      </c>
      <c r="AZ22" s="141" t="str">
        <f t="shared" ca="1" si="22"/>
        <v/>
      </c>
      <c r="BA22" s="141" t="str">
        <f t="shared" ca="1" si="22"/>
        <v/>
      </c>
      <c r="BB22" s="141" t="str">
        <f t="shared" ca="1" si="22"/>
        <v/>
      </c>
      <c r="BC22" s="141" t="str">
        <f t="shared" ca="1" si="22"/>
        <v/>
      </c>
      <c r="BD22" s="141" t="str">
        <f t="shared" ca="1" si="22"/>
        <v/>
      </c>
      <c r="BE22" s="141" t="str">
        <f t="shared" ca="1" si="22"/>
        <v/>
      </c>
      <c r="BF22" s="141" t="str">
        <f t="shared" ca="1" si="22"/>
        <v/>
      </c>
      <c r="BG22" s="141" t="str">
        <f t="shared" ca="1" si="22"/>
        <v/>
      </c>
      <c r="BH22" s="141" t="str">
        <f t="shared" ca="1" si="22"/>
        <v/>
      </c>
      <c r="BI22" s="141" t="str">
        <f t="shared" ca="1" si="22"/>
        <v/>
      </c>
      <c r="BJ22" s="141" t="str">
        <f t="shared" ca="1" si="22"/>
        <v/>
      </c>
      <c r="BK22" s="141" t="str">
        <f t="shared" ca="1" si="22"/>
        <v/>
      </c>
      <c r="BL22" s="141" t="str">
        <f t="shared" ca="1" si="22"/>
        <v/>
      </c>
      <c r="BM22" s="141" t="str">
        <f t="shared" ca="1" si="22"/>
        <v/>
      </c>
      <c r="BN22" s="141" t="str">
        <f t="shared" ca="1" si="22"/>
        <v/>
      </c>
      <c r="BO22" s="141" t="str">
        <f t="shared" ca="1" si="22"/>
        <v/>
      </c>
      <c r="BP22" s="141" t="str">
        <f t="shared" ca="1" si="22"/>
        <v/>
      </c>
      <c r="BQ22" s="141" t="str">
        <f t="shared" ca="1" si="22"/>
        <v/>
      </c>
      <c r="BR22" s="141" t="str">
        <f t="shared" ref="BR22:CU22" ca="1" si="23">IF(BR21="PAID OFF","",BQ22+1)</f>
        <v/>
      </c>
      <c r="BS22" s="141" t="str">
        <f t="shared" ca="1" si="23"/>
        <v/>
      </c>
      <c r="BT22" s="141" t="str">
        <f t="shared" ca="1" si="23"/>
        <v/>
      </c>
      <c r="BU22" s="141" t="str">
        <f t="shared" ca="1" si="23"/>
        <v/>
      </c>
      <c r="BV22" s="141" t="str">
        <f t="shared" ca="1" si="23"/>
        <v/>
      </c>
      <c r="BW22" s="141" t="str">
        <f t="shared" ca="1" si="23"/>
        <v/>
      </c>
      <c r="BX22" s="141" t="str">
        <f t="shared" ca="1" si="23"/>
        <v/>
      </c>
      <c r="BY22" s="141" t="str">
        <f t="shared" ca="1" si="23"/>
        <v/>
      </c>
      <c r="BZ22" s="141" t="str">
        <f t="shared" ca="1" si="23"/>
        <v/>
      </c>
      <c r="CA22" s="141" t="str">
        <f t="shared" ca="1" si="23"/>
        <v/>
      </c>
      <c r="CB22" s="141" t="str">
        <f t="shared" ca="1" si="23"/>
        <v/>
      </c>
      <c r="CC22" s="141" t="str">
        <f t="shared" ca="1" si="23"/>
        <v/>
      </c>
      <c r="CD22" s="141" t="str">
        <f t="shared" ca="1" si="23"/>
        <v/>
      </c>
      <c r="CE22" s="141" t="str">
        <f t="shared" ca="1" si="23"/>
        <v/>
      </c>
      <c r="CF22" s="141" t="str">
        <f t="shared" ca="1" si="23"/>
        <v/>
      </c>
      <c r="CG22" s="141" t="str">
        <f t="shared" ca="1" si="23"/>
        <v/>
      </c>
      <c r="CH22" s="141" t="str">
        <f t="shared" ca="1" si="23"/>
        <v/>
      </c>
      <c r="CI22" s="141" t="str">
        <f t="shared" ca="1" si="23"/>
        <v/>
      </c>
      <c r="CJ22" s="141" t="str">
        <f t="shared" ca="1" si="23"/>
        <v/>
      </c>
      <c r="CK22" s="141" t="str">
        <f t="shared" ca="1" si="23"/>
        <v/>
      </c>
      <c r="CL22" s="141" t="str">
        <f t="shared" ca="1" si="23"/>
        <v/>
      </c>
      <c r="CM22" s="141" t="str">
        <f t="shared" ca="1" si="23"/>
        <v/>
      </c>
      <c r="CN22" s="141" t="str">
        <f t="shared" ca="1" si="23"/>
        <v/>
      </c>
      <c r="CO22" s="141" t="str">
        <f t="shared" ca="1" si="23"/>
        <v/>
      </c>
      <c r="CP22" s="141" t="str">
        <f t="shared" ca="1" si="23"/>
        <v/>
      </c>
      <c r="CQ22" s="141" t="str">
        <f t="shared" ca="1" si="23"/>
        <v/>
      </c>
      <c r="CR22" s="141" t="str">
        <f t="shared" ca="1" si="23"/>
        <v/>
      </c>
      <c r="CS22" s="141" t="str">
        <f t="shared" ca="1" si="23"/>
        <v/>
      </c>
      <c r="CT22" s="141" t="str">
        <f t="shared" ca="1" si="23"/>
        <v/>
      </c>
      <c r="CU22" s="141" t="str">
        <f t="shared" ca="1" si="23"/>
        <v/>
      </c>
    </row>
    <row r="23" spans="1:99" x14ac:dyDescent="0.35">
      <c r="A23" s="15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</row>
    <row r="24" spans="1:99" x14ac:dyDescent="0.35">
      <c r="A24" s="20" t="s">
        <v>32</v>
      </c>
      <c r="B24" s="143" t="str">
        <f ca="1">IF('In depth results'!J5="","",'In depth results'!J5)</f>
        <v>Smith City</v>
      </c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144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144"/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</row>
    <row r="25" spans="1:99" x14ac:dyDescent="0.35">
      <c r="A25" s="21"/>
      <c r="B25" s="144" t="s">
        <v>21</v>
      </c>
      <c r="C25" s="144"/>
      <c r="D25" s="145">
        <f ca="1">C30</f>
        <v>984.16666666666663</v>
      </c>
      <c r="E25" s="145">
        <f ca="1">D30</f>
        <v>968.26736111111109</v>
      </c>
      <c r="F25" s="145">
        <f t="shared" ref="F25:BQ25" ca="1" si="24">E30</f>
        <v>952.30180844907409</v>
      </c>
      <c r="G25" s="145">
        <f t="shared" ca="1" si="24"/>
        <v>936.26973265094523</v>
      </c>
      <c r="H25" s="145">
        <f t="shared" ca="1" si="24"/>
        <v>920.17085653699087</v>
      </c>
      <c r="I25" s="145">
        <f t="shared" ca="1" si="24"/>
        <v>904.00490177256165</v>
      </c>
      <c r="J25" s="145">
        <f t="shared" ca="1" si="24"/>
        <v>887.77158886328061</v>
      </c>
      <c r="K25" s="145">
        <f t="shared" ca="1" si="24"/>
        <v>871.47063715021091</v>
      </c>
      <c r="L25" s="145">
        <f t="shared" ca="1" si="24"/>
        <v>855.10176480500343</v>
      </c>
      <c r="M25" s="145">
        <f t="shared" ca="1" si="24"/>
        <v>838.66468882502431</v>
      </c>
      <c r="N25" s="145">
        <f t="shared" ca="1" si="24"/>
        <v>822.15912502846186</v>
      </c>
      <c r="O25" s="145">
        <f t="shared" ca="1" si="24"/>
        <v>805.58478804941376</v>
      </c>
      <c r="P25" s="145">
        <f t="shared" ca="1" si="24"/>
        <v>788.941391332953</v>
      </c>
      <c r="Q25" s="145">
        <f t="shared" ca="1" si="24"/>
        <v>772.22864713017361</v>
      </c>
      <c r="R25" s="145">
        <f t="shared" ca="1" si="24"/>
        <v>755.44626649321606</v>
      </c>
      <c r="S25" s="145">
        <f t="shared" ca="1" si="24"/>
        <v>738.59395927027117</v>
      </c>
      <c r="T25" s="145">
        <f t="shared" ca="1" si="24"/>
        <v>721.67143410056394</v>
      </c>
      <c r="U25" s="145">
        <f t="shared" ca="1" si="24"/>
        <v>704.67839840931629</v>
      </c>
      <c r="V25" s="145">
        <f t="shared" ca="1" si="24"/>
        <v>687.61455840268843</v>
      </c>
      <c r="W25" s="145">
        <f t="shared" ca="1" si="24"/>
        <v>670.47961906269961</v>
      </c>
      <c r="X25" s="145">
        <f t="shared" ca="1" si="24"/>
        <v>653.27328414212752</v>
      </c>
      <c r="Y25" s="145">
        <f t="shared" ca="1" si="24"/>
        <v>635.99525615938637</v>
      </c>
      <c r="Z25" s="145">
        <f t="shared" ca="1" si="24"/>
        <v>618.64523639338381</v>
      </c>
      <c r="AA25" s="145">
        <f t="shared" ca="1" si="24"/>
        <v>601.22292487835625</v>
      </c>
      <c r="AB25" s="145">
        <f t="shared" ca="1" si="24"/>
        <v>583.7280203986827</v>
      </c>
      <c r="AC25" s="145">
        <f t="shared" ca="1" si="24"/>
        <v>566.16022048367722</v>
      </c>
      <c r="AD25" s="145">
        <f t="shared" ca="1" si="24"/>
        <v>548.51922140235922</v>
      </c>
      <c r="AE25" s="145">
        <f t="shared" ca="1" si="24"/>
        <v>530.80471815820238</v>
      </c>
      <c r="AF25" s="145">
        <f t="shared" ca="1" si="24"/>
        <v>513.01640448386161</v>
      </c>
      <c r="AG25" s="145">
        <f t="shared" ca="1" si="24"/>
        <v>291.17341294545497</v>
      </c>
      <c r="AH25" s="145">
        <f t="shared" ca="1" si="24"/>
        <v>0</v>
      </c>
      <c r="AI25" s="145">
        <f t="shared" ca="1" si="24"/>
        <v>0</v>
      </c>
      <c r="AJ25" s="145">
        <f t="shared" ca="1" si="24"/>
        <v>0</v>
      </c>
      <c r="AK25" s="145">
        <f t="shared" ca="1" si="24"/>
        <v>0</v>
      </c>
      <c r="AL25" s="145">
        <f t="shared" ca="1" si="24"/>
        <v>0</v>
      </c>
      <c r="AM25" s="145">
        <f t="shared" ca="1" si="24"/>
        <v>0</v>
      </c>
      <c r="AN25" s="145">
        <f t="shared" ca="1" si="24"/>
        <v>0</v>
      </c>
      <c r="AO25" s="145">
        <f t="shared" ca="1" si="24"/>
        <v>0</v>
      </c>
      <c r="AP25" s="145">
        <f t="shared" ca="1" si="24"/>
        <v>0</v>
      </c>
      <c r="AQ25" s="145">
        <f t="shared" ca="1" si="24"/>
        <v>0</v>
      </c>
      <c r="AR25" s="145">
        <f t="shared" ca="1" si="24"/>
        <v>0</v>
      </c>
      <c r="AS25" s="145">
        <f t="shared" ca="1" si="24"/>
        <v>0</v>
      </c>
      <c r="AT25" s="145">
        <f t="shared" ca="1" si="24"/>
        <v>0</v>
      </c>
      <c r="AU25" s="145">
        <f t="shared" ca="1" si="24"/>
        <v>0</v>
      </c>
      <c r="AV25" s="145">
        <f t="shared" ca="1" si="24"/>
        <v>0</v>
      </c>
      <c r="AW25" s="145">
        <f t="shared" ca="1" si="24"/>
        <v>0</v>
      </c>
      <c r="AX25" s="145">
        <f t="shared" ca="1" si="24"/>
        <v>0</v>
      </c>
      <c r="AY25" s="145">
        <f t="shared" ca="1" si="24"/>
        <v>0</v>
      </c>
      <c r="AZ25" s="145">
        <f t="shared" ca="1" si="24"/>
        <v>0</v>
      </c>
      <c r="BA25" s="145">
        <f t="shared" ca="1" si="24"/>
        <v>0</v>
      </c>
      <c r="BB25" s="145">
        <f t="shared" ca="1" si="24"/>
        <v>0</v>
      </c>
      <c r="BC25" s="145">
        <f t="shared" ca="1" si="24"/>
        <v>0</v>
      </c>
      <c r="BD25" s="145">
        <f t="shared" ca="1" si="24"/>
        <v>0</v>
      </c>
      <c r="BE25" s="145">
        <f t="shared" ca="1" si="24"/>
        <v>0</v>
      </c>
      <c r="BF25" s="145">
        <f t="shared" ca="1" si="24"/>
        <v>0</v>
      </c>
      <c r="BG25" s="145">
        <f t="shared" ca="1" si="24"/>
        <v>0</v>
      </c>
      <c r="BH25" s="145">
        <f t="shared" ca="1" si="24"/>
        <v>0</v>
      </c>
      <c r="BI25" s="145">
        <f t="shared" ca="1" si="24"/>
        <v>0</v>
      </c>
      <c r="BJ25" s="145">
        <f t="shared" ca="1" si="24"/>
        <v>0</v>
      </c>
      <c r="BK25" s="145">
        <f t="shared" ca="1" si="24"/>
        <v>0</v>
      </c>
      <c r="BL25" s="145">
        <f t="shared" ca="1" si="24"/>
        <v>0</v>
      </c>
      <c r="BM25" s="145">
        <f t="shared" ca="1" si="24"/>
        <v>0</v>
      </c>
      <c r="BN25" s="145">
        <f t="shared" ca="1" si="24"/>
        <v>0</v>
      </c>
      <c r="BO25" s="145">
        <f t="shared" ca="1" si="24"/>
        <v>0</v>
      </c>
      <c r="BP25" s="145">
        <f t="shared" ca="1" si="24"/>
        <v>0</v>
      </c>
      <c r="BQ25" s="145">
        <f t="shared" ca="1" si="24"/>
        <v>0</v>
      </c>
      <c r="BR25" s="145">
        <f t="shared" ref="BR25:CU25" ca="1" si="25">BQ30</f>
        <v>0</v>
      </c>
      <c r="BS25" s="145">
        <f t="shared" ca="1" si="25"/>
        <v>0</v>
      </c>
      <c r="BT25" s="145">
        <f t="shared" ca="1" si="25"/>
        <v>0</v>
      </c>
      <c r="BU25" s="145">
        <f t="shared" ca="1" si="25"/>
        <v>0</v>
      </c>
      <c r="BV25" s="145">
        <f t="shared" ca="1" si="25"/>
        <v>0</v>
      </c>
      <c r="BW25" s="145">
        <f t="shared" ca="1" si="25"/>
        <v>0</v>
      </c>
      <c r="BX25" s="145">
        <f t="shared" ca="1" si="25"/>
        <v>0</v>
      </c>
      <c r="BY25" s="145">
        <f t="shared" ca="1" si="25"/>
        <v>0</v>
      </c>
      <c r="BZ25" s="145">
        <f t="shared" ca="1" si="25"/>
        <v>0</v>
      </c>
      <c r="CA25" s="145">
        <f t="shared" ca="1" si="25"/>
        <v>0</v>
      </c>
      <c r="CB25" s="145">
        <f t="shared" ca="1" si="25"/>
        <v>0</v>
      </c>
      <c r="CC25" s="145">
        <f t="shared" ca="1" si="25"/>
        <v>0</v>
      </c>
      <c r="CD25" s="145">
        <f t="shared" ca="1" si="25"/>
        <v>0</v>
      </c>
      <c r="CE25" s="145">
        <f t="shared" ca="1" si="25"/>
        <v>0</v>
      </c>
      <c r="CF25" s="145">
        <f t="shared" ca="1" si="25"/>
        <v>0</v>
      </c>
      <c r="CG25" s="145">
        <f t="shared" ca="1" si="25"/>
        <v>0</v>
      </c>
      <c r="CH25" s="145">
        <f t="shared" ca="1" si="25"/>
        <v>0</v>
      </c>
      <c r="CI25" s="145">
        <f t="shared" ca="1" si="25"/>
        <v>0</v>
      </c>
      <c r="CJ25" s="145">
        <f t="shared" ca="1" si="25"/>
        <v>0</v>
      </c>
      <c r="CK25" s="145">
        <f t="shared" ca="1" si="25"/>
        <v>0</v>
      </c>
      <c r="CL25" s="145">
        <f t="shared" ca="1" si="25"/>
        <v>0</v>
      </c>
      <c r="CM25" s="145">
        <f t="shared" ca="1" si="25"/>
        <v>0</v>
      </c>
      <c r="CN25" s="145">
        <f t="shared" ca="1" si="25"/>
        <v>0</v>
      </c>
      <c r="CO25" s="145">
        <f t="shared" ca="1" si="25"/>
        <v>0</v>
      </c>
      <c r="CP25" s="145">
        <f t="shared" ca="1" si="25"/>
        <v>0</v>
      </c>
      <c r="CQ25" s="145">
        <f t="shared" ca="1" si="25"/>
        <v>0</v>
      </c>
      <c r="CR25" s="145">
        <f t="shared" ca="1" si="25"/>
        <v>0</v>
      </c>
      <c r="CS25" s="145">
        <f t="shared" ca="1" si="25"/>
        <v>0</v>
      </c>
      <c r="CT25" s="145">
        <f t="shared" ca="1" si="25"/>
        <v>0</v>
      </c>
      <c r="CU25" s="145">
        <f t="shared" ca="1" si="25"/>
        <v>0</v>
      </c>
    </row>
    <row r="26" spans="1:99" x14ac:dyDescent="0.35">
      <c r="A26" s="21"/>
      <c r="B26" s="144" t="s">
        <v>22</v>
      </c>
      <c r="C26" s="145">
        <f ca="1">C27*('In depth results'!L5/12)</f>
        <v>4.166666666666667</v>
      </c>
      <c r="D26" s="145">
        <f ca="1">D25*('In depth results'!$C$5/12)</f>
        <v>4.1006944444444446</v>
      </c>
      <c r="E26" s="145">
        <f ca="1">E25*('In depth results'!$C$5/12)</f>
        <v>4.0344473379629626</v>
      </c>
      <c r="F26" s="145">
        <f ca="1">F25*('In depth results'!$C$5/12)</f>
        <v>3.967924201871142</v>
      </c>
      <c r="G26" s="145">
        <f ca="1">G25*('In depth results'!$C$5/12)</f>
        <v>3.901123886045605</v>
      </c>
      <c r="H26" s="145">
        <f ca="1">H25*('In depth results'!$C$5/12)</f>
        <v>3.834045235570795</v>
      </c>
      <c r="I26" s="145">
        <f ca="1">I25*('In depth results'!$C$5/12)</f>
        <v>3.7666870907190066</v>
      </c>
      <c r="J26" s="145">
        <f ca="1">J25*('In depth results'!$C$5/12)</f>
        <v>3.6990482869303358</v>
      </c>
      <c r="K26" s="145">
        <f ca="1">K25*('In depth results'!$C$5/12)</f>
        <v>3.6311276547925453</v>
      </c>
      <c r="L26" s="145">
        <f ca="1">L25*('In depth results'!$C$5/12)</f>
        <v>3.5629240200208474</v>
      </c>
      <c r="M26" s="145">
        <f ca="1">M25*('In depth results'!$C$5/12)</f>
        <v>3.4944362034376013</v>
      </c>
      <c r="N26" s="145">
        <f ca="1">N25*('In depth results'!$C$5/12)</f>
        <v>3.4256630209519243</v>
      </c>
      <c r="O26" s="145">
        <f ca="1">O25*('In depth results'!$C$5/12)</f>
        <v>3.3566032835392239</v>
      </c>
      <c r="P26" s="145">
        <f ca="1">P25*('In depth results'!$C$5/12)</f>
        <v>3.2872557972206375</v>
      </c>
      <c r="Q26" s="145">
        <f ca="1">Q25*('In depth results'!$C$5/12)</f>
        <v>3.2176193630423899</v>
      </c>
      <c r="R26" s="145">
        <f ca="1">R25*('In depth results'!$C$5/12)</f>
        <v>3.1476927770550667</v>
      </c>
      <c r="S26" s="145">
        <f ca="1">S25*('In depth results'!$C$5/12)</f>
        <v>3.0774748302927963</v>
      </c>
      <c r="T26" s="145">
        <f ca="1">T25*('In depth results'!$C$5/12)</f>
        <v>3.0069643087523499</v>
      </c>
      <c r="U26" s="145">
        <f ca="1">U25*('In depth results'!$C$5/12)</f>
        <v>2.9361599933721512</v>
      </c>
      <c r="V26" s="145">
        <f ca="1">V25*('In depth results'!$C$5/12)</f>
        <v>2.8650606600112019</v>
      </c>
      <c r="W26" s="145">
        <f ca="1">W25*('In depth results'!$C$5/12)</f>
        <v>2.7936650794279152</v>
      </c>
      <c r="X26" s="145">
        <f ca="1">X25*('In depth results'!$C$5/12)</f>
        <v>2.7219720172588646</v>
      </c>
      <c r="Y26" s="145">
        <f ca="1">Y25*('In depth results'!$C$5/12)</f>
        <v>2.649980233997443</v>
      </c>
      <c r="Z26" s="145">
        <f ca="1">Z25*('In depth results'!$C$5/12)</f>
        <v>2.5776884849724326</v>
      </c>
      <c r="AA26" s="145">
        <f ca="1">AA25*('In depth results'!$C$5/12)</f>
        <v>2.5050955203264844</v>
      </c>
      <c r="AB26" s="145">
        <f ca="1">AB25*('In depth results'!$C$5/12)</f>
        <v>2.4322000849945113</v>
      </c>
      <c r="AC26" s="145">
        <f ca="1">AC25*('In depth results'!$C$5/12)</f>
        <v>2.3590009186819882</v>
      </c>
      <c r="AD26" s="145">
        <f ca="1">AD25*('In depth results'!$C$5/12)</f>
        <v>2.2854967558431634</v>
      </c>
      <c r="AE26" s="145">
        <f ca="1">AE25*('In depth results'!$C$5/12)</f>
        <v>2.2116863256591763</v>
      </c>
      <c r="AF26" s="145">
        <f ca="1">AF25*('In depth results'!$C$5/12)</f>
        <v>2.13756835201609</v>
      </c>
      <c r="AG26" s="145">
        <f ca="1">AG25*('In depth results'!$C$5/12)</f>
        <v>1.2132225539393957</v>
      </c>
      <c r="AH26" s="145">
        <f ca="1">AH25*('In depth results'!$C$5/12)</f>
        <v>0</v>
      </c>
      <c r="AI26" s="145">
        <f ca="1">AI25*('In depth results'!$C$5/12)</f>
        <v>0</v>
      </c>
      <c r="AJ26" s="145">
        <f ca="1">AJ25*('In depth results'!$C$5/12)</f>
        <v>0</v>
      </c>
      <c r="AK26" s="145">
        <f ca="1">AK25*('In depth results'!$C$5/12)</f>
        <v>0</v>
      </c>
      <c r="AL26" s="145">
        <f ca="1">AL25*('In depth results'!$C$5/12)</f>
        <v>0</v>
      </c>
      <c r="AM26" s="145">
        <f ca="1">AM25*('In depth results'!$C$5/12)</f>
        <v>0</v>
      </c>
      <c r="AN26" s="145">
        <f ca="1">AN25*('In depth results'!$C$5/12)</f>
        <v>0</v>
      </c>
      <c r="AO26" s="145">
        <f ca="1">AO25*('In depth results'!$C$5/12)</f>
        <v>0</v>
      </c>
      <c r="AP26" s="145">
        <f ca="1">AP25*('In depth results'!$C$5/12)</f>
        <v>0</v>
      </c>
      <c r="AQ26" s="145">
        <f ca="1">AQ25*('In depth results'!$C$5/12)</f>
        <v>0</v>
      </c>
      <c r="AR26" s="145">
        <f ca="1">AR25*('In depth results'!$C$5/12)</f>
        <v>0</v>
      </c>
      <c r="AS26" s="145">
        <f ca="1">AS25*('In depth results'!$C$5/12)</f>
        <v>0</v>
      </c>
      <c r="AT26" s="145">
        <f ca="1">AT25*('In depth results'!$C$5/12)</f>
        <v>0</v>
      </c>
      <c r="AU26" s="145">
        <f ca="1">AU25*('In depth results'!$C$5/12)</f>
        <v>0</v>
      </c>
      <c r="AV26" s="145">
        <f ca="1">AV25*('In depth results'!$C$5/12)</f>
        <v>0</v>
      </c>
      <c r="AW26" s="145">
        <f ca="1">AW25*('In depth results'!$C$5/12)</f>
        <v>0</v>
      </c>
      <c r="AX26" s="145">
        <f ca="1">AX25*('In depth results'!$C$5/12)</f>
        <v>0</v>
      </c>
      <c r="AY26" s="145">
        <f ca="1">AY25*('In depth results'!$C$5/12)</f>
        <v>0</v>
      </c>
      <c r="AZ26" s="145">
        <f ca="1">AZ25*('In depth results'!$C$5/12)</f>
        <v>0</v>
      </c>
      <c r="BA26" s="145">
        <f ca="1">BA25*('In depth results'!$C$5/12)</f>
        <v>0</v>
      </c>
      <c r="BB26" s="145">
        <f ca="1">BB25*('In depth results'!$C$5/12)</f>
        <v>0</v>
      </c>
      <c r="BC26" s="145">
        <f ca="1">BC25*('In depth results'!$C$5/12)</f>
        <v>0</v>
      </c>
      <c r="BD26" s="145">
        <f ca="1">BD25*('In depth results'!$C$5/12)</f>
        <v>0</v>
      </c>
      <c r="BE26" s="145">
        <f ca="1">BE25*('In depth results'!$C$5/12)</f>
        <v>0</v>
      </c>
      <c r="BF26" s="145">
        <f ca="1">BF25*('In depth results'!$C$5/12)</f>
        <v>0</v>
      </c>
      <c r="BG26" s="145">
        <f ca="1">BG25*('In depth results'!$C$5/12)</f>
        <v>0</v>
      </c>
      <c r="BH26" s="145">
        <f ca="1">BH25*('In depth results'!$C$5/12)</f>
        <v>0</v>
      </c>
      <c r="BI26" s="145">
        <f ca="1">BI25*('In depth results'!$C$5/12)</f>
        <v>0</v>
      </c>
      <c r="BJ26" s="145">
        <f ca="1">BJ25*('In depth results'!$C$5/12)</f>
        <v>0</v>
      </c>
      <c r="BK26" s="145">
        <f ca="1">BK25*('In depth results'!$C$5/12)</f>
        <v>0</v>
      </c>
      <c r="BL26" s="145">
        <f ca="1">BL25*('In depth results'!$C$5/12)</f>
        <v>0</v>
      </c>
      <c r="BM26" s="145">
        <f ca="1">BM25*('In depth results'!$C$5/12)</f>
        <v>0</v>
      </c>
      <c r="BN26" s="145">
        <f ca="1">BN25*('In depth results'!$C$5/12)</f>
        <v>0</v>
      </c>
      <c r="BO26" s="145">
        <f ca="1">BO25*('In depth results'!$C$5/12)</f>
        <v>0</v>
      </c>
      <c r="BP26" s="145">
        <f ca="1">BP25*('In depth results'!$C$5/12)</f>
        <v>0</v>
      </c>
      <c r="BQ26" s="145">
        <f ca="1">BQ25*('In depth results'!$C$5/12)</f>
        <v>0</v>
      </c>
      <c r="BR26" s="145">
        <f ca="1">BR25*('In depth results'!$C$5/12)</f>
        <v>0</v>
      </c>
      <c r="BS26" s="145">
        <f ca="1">BS25*('In depth results'!$C$5/12)</f>
        <v>0</v>
      </c>
      <c r="BT26" s="145">
        <f ca="1">BT25*('In depth results'!$C$5/12)</f>
        <v>0</v>
      </c>
      <c r="BU26" s="145">
        <f ca="1">BU25*('In depth results'!$C$5/12)</f>
        <v>0</v>
      </c>
      <c r="BV26" s="145">
        <f ca="1">BV25*('In depth results'!$C$5/12)</f>
        <v>0</v>
      </c>
      <c r="BW26" s="145">
        <f ca="1">BW25*('In depth results'!$C$5/12)</f>
        <v>0</v>
      </c>
      <c r="BX26" s="145">
        <f ca="1">BX25*('In depth results'!$C$5/12)</f>
        <v>0</v>
      </c>
      <c r="BY26" s="145">
        <f ca="1">BY25*('In depth results'!$C$5/12)</f>
        <v>0</v>
      </c>
      <c r="BZ26" s="145">
        <f ca="1">BZ25*('In depth results'!$C$5/12)</f>
        <v>0</v>
      </c>
      <c r="CA26" s="145">
        <f ca="1">CA25*('In depth results'!$C$5/12)</f>
        <v>0</v>
      </c>
      <c r="CB26" s="145">
        <f ca="1">CB25*('In depth results'!$C$5/12)</f>
        <v>0</v>
      </c>
      <c r="CC26" s="145">
        <f ca="1">CC25*('In depth results'!$C$5/12)</f>
        <v>0</v>
      </c>
      <c r="CD26" s="145">
        <f ca="1">CD25*('In depth results'!$C$5/12)</f>
        <v>0</v>
      </c>
      <c r="CE26" s="145">
        <f ca="1">CE25*('In depth results'!$C$5/12)</f>
        <v>0</v>
      </c>
      <c r="CF26" s="145">
        <f ca="1">CF25*('In depth results'!$C$5/12)</f>
        <v>0</v>
      </c>
      <c r="CG26" s="145">
        <f ca="1">CG25*('In depth results'!$C$5/12)</f>
        <v>0</v>
      </c>
      <c r="CH26" s="145">
        <f ca="1">CH25*('In depth results'!$C$5/12)</f>
        <v>0</v>
      </c>
      <c r="CI26" s="145">
        <f ca="1">CI25*('In depth results'!$C$5/12)</f>
        <v>0</v>
      </c>
      <c r="CJ26" s="145">
        <f ca="1">CJ25*('In depth results'!$C$5/12)</f>
        <v>0</v>
      </c>
      <c r="CK26" s="145">
        <f ca="1">CK25*('In depth results'!$C$5/12)</f>
        <v>0</v>
      </c>
      <c r="CL26" s="145">
        <f ca="1">CL25*('In depth results'!$C$5/12)</f>
        <v>0</v>
      </c>
      <c r="CM26" s="145">
        <f ca="1">CM25*('In depth results'!$C$5/12)</f>
        <v>0</v>
      </c>
      <c r="CN26" s="145">
        <f ca="1">CN25*('In depth results'!$C$5/12)</f>
        <v>0</v>
      </c>
      <c r="CO26" s="145">
        <f ca="1">CO25*('In depth results'!$C$5/12)</f>
        <v>0</v>
      </c>
      <c r="CP26" s="145">
        <f ca="1">CP25*('In depth results'!$C$5/12)</f>
        <v>0</v>
      </c>
      <c r="CQ26" s="145">
        <f ca="1">CQ25*('In depth results'!$C$5/12)</f>
        <v>0</v>
      </c>
      <c r="CR26" s="145">
        <f ca="1">CR25*('In depth results'!$C$5/12)</f>
        <v>0</v>
      </c>
      <c r="CS26" s="145">
        <f ca="1">CS25*('In depth results'!$C$5/12)</f>
        <v>0</v>
      </c>
      <c r="CT26" s="145">
        <f ca="1">CT25*('In depth results'!$C$5/12)</f>
        <v>0</v>
      </c>
      <c r="CU26" s="145">
        <f ca="1">CU25*('In depth results'!$C$5/12)</f>
        <v>0</v>
      </c>
    </row>
    <row r="27" spans="1:99" x14ac:dyDescent="0.35">
      <c r="A27" s="21"/>
      <c r="B27" s="144" t="s">
        <v>23</v>
      </c>
      <c r="C27" s="145">
        <f ca="1">'In depth results'!K5</f>
        <v>1000</v>
      </c>
      <c r="D27" s="145">
        <f ca="1">D25+D26</f>
        <v>988.26736111111109</v>
      </c>
      <c r="E27" s="145">
        <f t="shared" ref="E27:BP27" ca="1" si="26">E25+E26</f>
        <v>972.30180844907409</v>
      </c>
      <c r="F27" s="145">
        <f t="shared" ca="1" si="26"/>
        <v>956.26973265094523</v>
      </c>
      <c r="G27" s="145">
        <f t="shared" ca="1" si="26"/>
        <v>940.17085653699087</v>
      </c>
      <c r="H27" s="145">
        <f t="shared" ca="1" si="26"/>
        <v>924.00490177256165</v>
      </c>
      <c r="I27" s="145">
        <f t="shared" ca="1" si="26"/>
        <v>907.77158886328061</v>
      </c>
      <c r="J27" s="145">
        <f t="shared" ca="1" si="26"/>
        <v>891.47063715021091</v>
      </c>
      <c r="K27" s="145">
        <f t="shared" ca="1" si="26"/>
        <v>875.10176480500343</v>
      </c>
      <c r="L27" s="145">
        <f t="shared" ca="1" si="26"/>
        <v>858.66468882502431</v>
      </c>
      <c r="M27" s="145">
        <f t="shared" ca="1" si="26"/>
        <v>842.15912502846186</v>
      </c>
      <c r="N27" s="145">
        <f t="shared" ca="1" si="26"/>
        <v>825.58478804941376</v>
      </c>
      <c r="O27" s="145">
        <f t="shared" ca="1" si="26"/>
        <v>808.941391332953</v>
      </c>
      <c r="P27" s="145">
        <f t="shared" ca="1" si="26"/>
        <v>792.22864713017361</v>
      </c>
      <c r="Q27" s="145">
        <f t="shared" ca="1" si="26"/>
        <v>775.44626649321606</v>
      </c>
      <c r="R27" s="145">
        <f t="shared" ca="1" si="26"/>
        <v>758.59395927027117</v>
      </c>
      <c r="S27" s="145">
        <f t="shared" ca="1" si="26"/>
        <v>741.67143410056394</v>
      </c>
      <c r="T27" s="145">
        <f t="shared" ca="1" si="26"/>
        <v>724.67839840931629</v>
      </c>
      <c r="U27" s="145">
        <f t="shared" ca="1" si="26"/>
        <v>707.61455840268843</v>
      </c>
      <c r="V27" s="145">
        <f t="shared" ca="1" si="26"/>
        <v>690.47961906269961</v>
      </c>
      <c r="W27" s="145">
        <f t="shared" ca="1" si="26"/>
        <v>673.27328414212752</v>
      </c>
      <c r="X27" s="145">
        <f t="shared" ca="1" si="26"/>
        <v>655.99525615938637</v>
      </c>
      <c r="Y27" s="145">
        <f t="shared" ca="1" si="26"/>
        <v>638.64523639338381</v>
      </c>
      <c r="Z27" s="145">
        <f t="shared" ca="1" si="26"/>
        <v>621.22292487835625</v>
      </c>
      <c r="AA27" s="145">
        <f t="shared" ca="1" si="26"/>
        <v>603.7280203986827</v>
      </c>
      <c r="AB27" s="145">
        <f t="shared" ca="1" si="26"/>
        <v>586.16022048367722</v>
      </c>
      <c r="AC27" s="145">
        <f t="shared" ca="1" si="26"/>
        <v>568.51922140235922</v>
      </c>
      <c r="AD27" s="145">
        <f t="shared" ca="1" si="26"/>
        <v>550.80471815820238</v>
      </c>
      <c r="AE27" s="145">
        <f t="shared" ca="1" si="26"/>
        <v>533.01640448386161</v>
      </c>
      <c r="AF27" s="145">
        <f t="shared" ca="1" si="26"/>
        <v>515.15397283587765</v>
      </c>
      <c r="AG27" s="145">
        <f t="shared" ca="1" si="26"/>
        <v>292.38663549939434</v>
      </c>
      <c r="AH27" s="145">
        <f t="shared" ca="1" si="26"/>
        <v>0</v>
      </c>
      <c r="AI27" s="145">
        <f t="shared" ca="1" si="26"/>
        <v>0</v>
      </c>
      <c r="AJ27" s="145">
        <f t="shared" ca="1" si="26"/>
        <v>0</v>
      </c>
      <c r="AK27" s="145">
        <f t="shared" ca="1" si="26"/>
        <v>0</v>
      </c>
      <c r="AL27" s="145">
        <f t="shared" ca="1" si="26"/>
        <v>0</v>
      </c>
      <c r="AM27" s="145">
        <f t="shared" ca="1" si="26"/>
        <v>0</v>
      </c>
      <c r="AN27" s="145">
        <f t="shared" ca="1" si="26"/>
        <v>0</v>
      </c>
      <c r="AO27" s="145">
        <f t="shared" ca="1" si="26"/>
        <v>0</v>
      </c>
      <c r="AP27" s="145">
        <f t="shared" ca="1" si="26"/>
        <v>0</v>
      </c>
      <c r="AQ27" s="145">
        <f t="shared" ca="1" si="26"/>
        <v>0</v>
      </c>
      <c r="AR27" s="145">
        <f t="shared" ca="1" si="26"/>
        <v>0</v>
      </c>
      <c r="AS27" s="145">
        <f t="shared" ca="1" si="26"/>
        <v>0</v>
      </c>
      <c r="AT27" s="145">
        <f t="shared" ca="1" si="26"/>
        <v>0</v>
      </c>
      <c r="AU27" s="145">
        <f t="shared" ca="1" si="26"/>
        <v>0</v>
      </c>
      <c r="AV27" s="145">
        <f t="shared" ca="1" si="26"/>
        <v>0</v>
      </c>
      <c r="AW27" s="145">
        <f t="shared" ca="1" si="26"/>
        <v>0</v>
      </c>
      <c r="AX27" s="145">
        <f t="shared" ca="1" si="26"/>
        <v>0</v>
      </c>
      <c r="AY27" s="145">
        <f t="shared" ca="1" si="26"/>
        <v>0</v>
      </c>
      <c r="AZ27" s="145">
        <f t="shared" ca="1" si="26"/>
        <v>0</v>
      </c>
      <c r="BA27" s="145">
        <f t="shared" ca="1" si="26"/>
        <v>0</v>
      </c>
      <c r="BB27" s="145">
        <f t="shared" ca="1" si="26"/>
        <v>0</v>
      </c>
      <c r="BC27" s="145">
        <f t="shared" ca="1" si="26"/>
        <v>0</v>
      </c>
      <c r="BD27" s="145">
        <f t="shared" ca="1" si="26"/>
        <v>0</v>
      </c>
      <c r="BE27" s="145">
        <f t="shared" ca="1" si="26"/>
        <v>0</v>
      </c>
      <c r="BF27" s="145">
        <f t="shared" ca="1" si="26"/>
        <v>0</v>
      </c>
      <c r="BG27" s="145">
        <f t="shared" ca="1" si="26"/>
        <v>0</v>
      </c>
      <c r="BH27" s="145">
        <f t="shared" ca="1" si="26"/>
        <v>0</v>
      </c>
      <c r="BI27" s="145">
        <f t="shared" ca="1" si="26"/>
        <v>0</v>
      </c>
      <c r="BJ27" s="145">
        <f t="shared" ca="1" si="26"/>
        <v>0</v>
      </c>
      <c r="BK27" s="145">
        <f t="shared" ca="1" si="26"/>
        <v>0</v>
      </c>
      <c r="BL27" s="145">
        <f t="shared" ca="1" si="26"/>
        <v>0</v>
      </c>
      <c r="BM27" s="145">
        <f t="shared" ca="1" si="26"/>
        <v>0</v>
      </c>
      <c r="BN27" s="145">
        <f t="shared" ca="1" si="26"/>
        <v>0</v>
      </c>
      <c r="BO27" s="145">
        <f t="shared" ca="1" si="26"/>
        <v>0</v>
      </c>
      <c r="BP27" s="145">
        <f t="shared" ca="1" si="26"/>
        <v>0</v>
      </c>
      <c r="BQ27" s="145">
        <f t="shared" ref="BQ27:CU27" ca="1" si="27">BQ25+BQ26</f>
        <v>0</v>
      </c>
      <c r="BR27" s="145">
        <f t="shared" ca="1" si="27"/>
        <v>0</v>
      </c>
      <c r="BS27" s="145">
        <f t="shared" ca="1" si="27"/>
        <v>0</v>
      </c>
      <c r="BT27" s="145">
        <f t="shared" ca="1" si="27"/>
        <v>0</v>
      </c>
      <c r="BU27" s="145">
        <f t="shared" ca="1" si="27"/>
        <v>0</v>
      </c>
      <c r="BV27" s="145">
        <f t="shared" ca="1" si="27"/>
        <v>0</v>
      </c>
      <c r="BW27" s="145">
        <f t="shared" ca="1" si="27"/>
        <v>0</v>
      </c>
      <c r="BX27" s="145">
        <f t="shared" ca="1" si="27"/>
        <v>0</v>
      </c>
      <c r="BY27" s="145">
        <f t="shared" ca="1" si="27"/>
        <v>0</v>
      </c>
      <c r="BZ27" s="145">
        <f t="shared" ca="1" si="27"/>
        <v>0</v>
      </c>
      <c r="CA27" s="145">
        <f t="shared" ca="1" si="27"/>
        <v>0</v>
      </c>
      <c r="CB27" s="145">
        <f t="shared" ca="1" si="27"/>
        <v>0</v>
      </c>
      <c r="CC27" s="145">
        <f t="shared" ca="1" si="27"/>
        <v>0</v>
      </c>
      <c r="CD27" s="145">
        <f t="shared" ca="1" si="27"/>
        <v>0</v>
      </c>
      <c r="CE27" s="145">
        <f t="shared" ca="1" si="27"/>
        <v>0</v>
      </c>
      <c r="CF27" s="145">
        <f t="shared" ca="1" si="27"/>
        <v>0</v>
      </c>
      <c r="CG27" s="145">
        <f t="shared" ca="1" si="27"/>
        <v>0</v>
      </c>
      <c r="CH27" s="145">
        <f t="shared" ca="1" si="27"/>
        <v>0</v>
      </c>
      <c r="CI27" s="145">
        <f t="shared" ca="1" si="27"/>
        <v>0</v>
      </c>
      <c r="CJ27" s="145">
        <f t="shared" ca="1" si="27"/>
        <v>0</v>
      </c>
      <c r="CK27" s="145">
        <f t="shared" ca="1" si="27"/>
        <v>0</v>
      </c>
      <c r="CL27" s="145">
        <f t="shared" ca="1" si="27"/>
        <v>0</v>
      </c>
      <c r="CM27" s="145">
        <f t="shared" ca="1" si="27"/>
        <v>0</v>
      </c>
      <c r="CN27" s="145">
        <f t="shared" ca="1" si="27"/>
        <v>0</v>
      </c>
      <c r="CO27" s="145">
        <f t="shared" ca="1" si="27"/>
        <v>0</v>
      </c>
      <c r="CP27" s="145">
        <f t="shared" ca="1" si="27"/>
        <v>0</v>
      </c>
      <c r="CQ27" s="145">
        <f t="shared" ca="1" si="27"/>
        <v>0</v>
      </c>
      <c r="CR27" s="145">
        <f t="shared" ca="1" si="27"/>
        <v>0</v>
      </c>
      <c r="CS27" s="145">
        <f t="shared" ca="1" si="27"/>
        <v>0</v>
      </c>
      <c r="CT27" s="145">
        <f t="shared" ca="1" si="27"/>
        <v>0</v>
      </c>
      <c r="CU27" s="145">
        <f t="shared" ca="1" si="27"/>
        <v>0</v>
      </c>
    </row>
    <row r="28" spans="1:99" x14ac:dyDescent="0.35">
      <c r="A28" s="21"/>
      <c r="B28" s="144" t="s">
        <v>24</v>
      </c>
      <c r="C28" s="145">
        <f ca="1">IF(C21="PAID OFF",'In depth results'!$M$5+(C18-C19),'In depth results'!$M$5)</f>
        <v>20</v>
      </c>
      <c r="D28" s="145">
        <f ca="1">IF(D27=0,'In depth results'!$M$5,'In depth results'!$M$5)+(D18-D19)</f>
        <v>20</v>
      </c>
      <c r="E28" s="145">
        <f ca="1">IF(E27=0,'In depth results'!$M$5,'In depth results'!$M$5)+(E18-E19)</f>
        <v>20</v>
      </c>
      <c r="F28" s="145">
        <f ca="1">IF(F27=0,'In depth results'!$M$5,'In depth results'!$M$5)+(F18-F19)</f>
        <v>20</v>
      </c>
      <c r="G28" s="145">
        <f ca="1">IF(G27=0,'In depth results'!$M$5,'In depth results'!$M$5)+(G18-G19)</f>
        <v>20</v>
      </c>
      <c r="H28" s="145">
        <f ca="1">IF(H27=0,'In depth results'!$M$5,'In depth results'!$M$5)+(H18-H19)</f>
        <v>20</v>
      </c>
      <c r="I28" s="145">
        <f ca="1">IF(I27=0,'In depth results'!$M$5,'In depth results'!$M$5)+(I18-I19)</f>
        <v>20</v>
      </c>
      <c r="J28" s="145">
        <f ca="1">IF(J27=0,'In depth results'!$M$5,'In depth results'!$M$5)+(J18-J19)</f>
        <v>20</v>
      </c>
      <c r="K28" s="145">
        <f ca="1">IF(K27=0,'In depth results'!$M$5,'In depth results'!$M$5)+(K18-K19)</f>
        <v>20</v>
      </c>
      <c r="L28" s="145">
        <f ca="1">IF(L27=0,'In depth results'!$M$5,'In depth results'!$M$5)+(L18-L19)</f>
        <v>20</v>
      </c>
      <c r="M28" s="145">
        <f ca="1">IF(M27=0,'In depth results'!$M$5,'In depth results'!$M$5)+(M18-M19)</f>
        <v>20</v>
      </c>
      <c r="N28" s="145">
        <f ca="1">IF(N27=0,'In depth results'!$M$5,'In depth results'!$M$5)+(N18-N19)</f>
        <v>20</v>
      </c>
      <c r="O28" s="145">
        <f ca="1">IF(O27=0,'In depth results'!$M$5,'In depth results'!$M$5)+(O18-O19)</f>
        <v>20</v>
      </c>
      <c r="P28" s="145">
        <f ca="1">IF(P27=0,'In depth results'!$M$5,'In depth results'!$M$5)+(P18-P19)</f>
        <v>20</v>
      </c>
      <c r="Q28" s="145">
        <f ca="1">IF(Q27=0,'In depth results'!$M$5,'In depth results'!$M$5)+(Q18-Q19)</f>
        <v>20</v>
      </c>
      <c r="R28" s="145">
        <f ca="1">IF(R27=0,'In depth results'!$M$5,'In depth results'!$M$5)+(R18-R19)</f>
        <v>20</v>
      </c>
      <c r="S28" s="145">
        <f ca="1">IF(S27=0,'In depth results'!$M$5,'In depth results'!$M$5)+(S18-S19)</f>
        <v>20</v>
      </c>
      <c r="T28" s="145">
        <f ca="1">IF(T27=0,'In depth results'!$M$5,'In depth results'!$M$5)+(T18-T19)</f>
        <v>20</v>
      </c>
      <c r="U28" s="145">
        <f ca="1">IF(U27=0,'In depth results'!$M$5,'In depth results'!$M$5)+(U18-U19)</f>
        <v>20</v>
      </c>
      <c r="V28" s="145">
        <f ca="1">IF(V27=0,'In depth results'!$M$5,'In depth results'!$M$5)+(V18-V19)</f>
        <v>20</v>
      </c>
      <c r="W28" s="145">
        <f ca="1">IF(W27=0,'In depth results'!$M$5,'In depth results'!$M$5)+(W18-W19)</f>
        <v>20</v>
      </c>
      <c r="X28" s="145">
        <f ca="1">IF(X27=0,'In depth results'!$M$5,'In depth results'!$M$5)+(X18-X19)</f>
        <v>20</v>
      </c>
      <c r="Y28" s="145">
        <f ca="1">IF(Y27=0,'In depth results'!$M$5,'In depth results'!$M$5)+(Y18-Y19)</f>
        <v>20</v>
      </c>
      <c r="Z28" s="145">
        <f ca="1">IF(Z27=0,'In depth results'!$M$5,'In depth results'!$M$5)+(Z18-Z19)</f>
        <v>20</v>
      </c>
      <c r="AA28" s="145">
        <f ca="1">IF(AA27=0,'In depth results'!$M$5,'In depth results'!$M$5)+(AA18-AA19)</f>
        <v>20</v>
      </c>
      <c r="AB28" s="145">
        <f ca="1">IF(AB27=0,'In depth results'!$M$5,'In depth results'!$M$5)+(AB18-AB19)</f>
        <v>20</v>
      </c>
      <c r="AC28" s="145">
        <f ca="1">IF(AC27=0,'In depth results'!$M$5,'In depth results'!$M$5)+(AC18-AC19)</f>
        <v>20</v>
      </c>
      <c r="AD28" s="145">
        <f ca="1">IF(AD27=0,'In depth results'!$M$5,'In depth results'!$M$5)+(AD18-AD19)</f>
        <v>20</v>
      </c>
      <c r="AE28" s="145">
        <f ca="1">IF(AE27=0,'In depth results'!$M$5,'In depth results'!$M$5)+(AE18-AE19)</f>
        <v>20</v>
      </c>
      <c r="AF28" s="145">
        <f ca="1">IF(AF27=0,'In depth results'!$M$5,'In depth results'!$M$5)+(AF18-AF19)</f>
        <v>223.98055989042268</v>
      </c>
      <c r="AG28" s="145">
        <f ca="1">IF(AG27=0,'In depth results'!$M$5,'In depth results'!$M$5)+(AG18-AG19)</f>
        <v>320</v>
      </c>
      <c r="AH28" s="145">
        <f ca="1">IF(AH27=0,'In depth results'!$M$5,'In depth results'!$M$5)+(AH18-AH19)</f>
        <v>320</v>
      </c>
      <c r="AI28" s="145">
        <f ca="1">IF(AI27=0,'In depth results'!$M$5,'In depth results'!$M$5)+(AI18-AI19)</f>
        <v>320</v>
      </c>
      <c r="AJ28" s="145">
        <f ca="1">IF(AJ27=0,'In depth results'!$M$5,'In depth results'!$M$5)+(AJ18-AJ19)</f>
        <v>320</v>
      </c>
      <c r="AK28" s="145">
        <f ca="1">IF(AK27=0,'In depth results'!$M$5,'In depth results'!$M$5)+(AK18-AK19)</f>
        <v>320</v>
      </c>
      <c r="AL28" s="145">
        <f ca="1">IF(AL27=0,'In depth results'!$M$5,'In depth results'!$M$5)+(AL18-AL19)</f>
        <v>320</v>
      </c>
      <c r="AM28" s="145">
        <f ca="1">IF(AM27=0,'In depth results'!$M$5,'In depth results'!$M$5)+(AM18-AM19)</f>
        <v>320</v>
      </c>
      <c r="AN28" s="145">
        <f ca="1">IF(AN27=0,'In depth results'!$M$5,'In depth results'!$M$5)+(AN18-AN19)</f>
        <v>320</v>
      </c>
      <c r="AO28" s="145">
        <f ca="1">IF(AO27=0,'In depth results'!$M$5,'In depth results'!$M$5)+(AO18-AO19)</f>
        <v>320</v>
      </c>
      <c r="AP28" s="145">
        <f ca="1">IF(AP27=0,'In depth results'!$M$5,'In depth results'!$M$5)+(AP18-AP19)</f>
        <v>320</v>
      </c>
      <c r="AQ28" s="145">
        <f ca="1">IF(AQ27=0,'In depth results'!$M$5,'In depth results'!$M$5)+(AQ18-AQ19)</f>
        <v>320</v>
      </c>
      <c r="AR28" s="145">
        <f ca="1">IF(AR27=0,'In depth results'!$M$5,'In depth results'!$M$5)+(AR18-AR19)</f>
        <v>320</v>
      </c>
      <c r="AS28" s="145">
        <f ca="1">IF(AS27=0,'In depth results'!$M$5,'In depth results'!$M$5)+(AS18-AS19)</f>
        <v>320</v>
      </c>
      <c r="AT28" s="145">
        <f ca="1">IF(AT27=0,'In depth results'!$M$5,'In depth results'!$M$5)+(AT18-AT19)</f>
        <v>320</v>
      </c>
      <c r="AU28" s="145">
        <f ca="1">IF(AU27=0,'In depth results'!$M$5,'In depth results'!$M$5)+(AU18-AU19)</f>
        <v>320</v>
      </c>
      <c r="AV28" s="145">
        <f ca="1">IF(AV27=0,'In depth results'!$M$5,'In depth results'!$M$5)+(AV18-AV19)</f>
        <v>320</v>
      </c>
      <c r="AW28" s="145">
        <f ca="1">IF(AW27=0,'In depth results'!$M$5,'In depth results'!$M$5)+(AW18-AW19)</f>
        <v>320</v>
      </c>
      <c r="AX28" s="145">
        <f ca="1">IF(AX27=0,'In depth results'!$M$5,'In depth results'!$M$5)+(AX18-AX19)</f>
        <v>320</v>
      </c>
      <c r="AY28" s="145">
        <f ca="1">IF(AY27=0,'In depth results'!$M$5,'In depth results'!$M$5)+(AY18-AY19)</f>
        <v>420</v>
      </c>
      <c r="AZ28" s="145">
        <f ca="1">IF(AZ27=0,'In depth results'!$M$5,'In depth results'!$M$5)+(AZ18-AZ19)</f>
        <v>420</v>
      </c>
      <c r="BA28" s="145">
        <f ca="1">IF(BA27=0,'In depth results'!$M$5,'In depth results'!$M$5)+(BA18-BA19)</f>
        <v>420</v>
      </c>
      <c r="BB28" s="145">
        <f ca="1">IF(BB27=0,'In depth results'!$M$5,'In depth results'!$M$5)+(BB18-BB19)</f>
        <v>420</v>
      </c>
      <c r="BC28" s="145">
        <f ca="1">IF(BC27=0,'In depth results'!$M$5,'In depth results'!$M$5)+(BC18-BC19)</f>
        <v>420</v>
      </c>
      <c r="BD28" s="145">
        <f ca="1">IF(BD27=0,'In depth results'!$M$5,'In depth results'!$M$5)+(BD18-BD19)</f>
        <v>420</v>
      </c>
      <c r="BE28" s="145">
        <f ca="1">IF(BE27=0,'In depth results'!$M$5,'In depth results'!$M$5)+(BE18-BE19)</f>
        <v>420</v>
      </c>
      <c r="BF28" s="145">
        <f ca="1">IF(BF27=0,'In depth results'!$M$5,'In depth results'!$M$5)+(BF18-BF19)</f>
        <v>420</v>
      </c>
      <c r="BG28" s="145">
        <f ca="1">IF(BG27=0,'In depth results'!$M$5,'In depth results'!$M$5)+(BG18-BG19)</f>
        <v>420</v>
      </c>
      <c r="BH28" s="145">
        <f ca="1">IF(BH27=0,'In depth results'!$M$5,'In depth results'!$M$5)+(BH18-BH19)</f>
        <v>420</v>
      </c>
      <c r="BI28" s="145">
        <f ca="1">IF(BI27=0,'In depth results'!$M$5,'In depth results'!$M$5)+(BI18-BI19)</f>
        <v>420</v>
      </c>
      <c r="BJ28" s="145">
        <f ca="1">IF(BJ27=0,'In depth results'!$M$5,'In depth results'!$M$5)+(BJ18-BJ19)</f>
        <v>420</v>
      </c>
      <c r="BK28" s="145">
        <f ca="1">IF(BK27=0,'In depth results'!$M$5,'In depth results'!$M$5)+(BK18-BK19)</f>
        <v>420</v>
      </c>
      <c r="BL28" s="145">
        <f ca="1">IF(BL27=0,'In depth results'!$M$5,'In depth results'!$M$5)+(BL18-BL19)</f>
        <v>420</v>
      </c>
      <c r="BM28" s="145">
        <f ca="1">IF(BM27=0,'In depth results'!$M$5,'In depth results'!$M$5)+(BM18-BM19)</f>
        <v>420</v>
      </c>
      <c r="BN28" s="145">
        <f ca="1">IF(BN27=0,'In depth results'!$M$5,'In depth results'!$M$5)+(BN18-BN19)</f>
        <v>420</v>
      </c>
      <c r="BO28" s="145">
        <f ca="1">IF(BO27=0,'In depth results'!$M$5,'In depth results'!$M$5)+(BO18-BO19)</f>
        <v>420</v>
      </c>
      <c r="BP28" s="145">
        <f ca="1">IF(BP27=0,'In depth results'!$M$5,'In depth results'!$M$5)+(BP18-BP19)</f>
        <v>420</v>
      </c>
      <c r="BQ28" s="145">
        <f ca="1">IF(BQ27=0,'In depth results'!$M$5,'In depth results'!$M$5)+(BQ18-BQ19)</f>
        <v>420</v>
      </c>
      <c r="BR28" s="145">
        <f ca="1">IF(BR27=0,'In depth results'!$M$5,'In depth results'!$M$5)+(BR18-BR19)</f>
        <v>420</v>
      </c>
      <c r="BS28" s="145">
        <f ca="1">IF(BS27=0,'In depth results'!$M$5,'In depth results'!$M$5)+(BS18-BS19)</f>
        <v>420</v>
      </c>
      <c r="BT28" s="145">
        <f ca="1">IF(BT27=0,'In depth results'!$M$5,'In depth results'!$M$5)+(BT18-BT19)</f>
        <v>420</v>
      </c>
      <c r="BU28" s="145">
        <f ca="1">IF(BU27=0,'In depth results'!$M$5,'In depth results'!$M$5)+(BU18-BU19)</f>
        <v>420</v>
      </c>
      <c r="BV28" s="145">
        <f ca="1">IF(BV27=0,'In depth results'!$M$5,'In depth results'!$M$5)+(BV18-BV19)</f>
        <v>420</v>
      </c>
      <c r="BW28" s="145">
        <f ca="1">IF(BW27=0,'In depth results'!$M$5,'In depth results'!$M$5)+(BW18-BW19)</f>
        <v>420</v>
      </c>
      <c r="BX28" s="145">
        <f ca="1">IF(BX27=0,'In depth results'!$M$5,'In depth results'!$M$5)+(BX18-BX19)</f>
        <v>420</v>
      </c>
      <c r="BY28" s="145">
        <f ca="1">IF(BY27=0,'In depth results'!$M$5,'In depth results'!$M$5)+(BY18-BY19)</f>
        <v>420</v>
      </c>
      <c r="BZ28" s="145">
        <f ca="1">IF(BZ27=0,'In depth results'!$M$5,'In depth results'!$M$5)+(BZ18-BZ19)</f>
        <v>420</v>
      </c>
      <c r="CA28" s="145">
        <f ca="1">IF(CA27=0,'In depth results'!$M$5,'In depth results'!$M$5)+(CA18-CA19)</f>
        <v>420</v>
      </c>
      <c r="CB28" s="145">
        <f ca="1">IF(CB27=0,'In depth results'!$M$5,'In depth results'!$M$5)+(CB18-CB19)</f>
        <v>420</v>
      </c>
      <c r="CC28" s="145">
        <f ca="1">IF(CC27=0,'In depth results'!$M$5,'In depth results'!$M$5)+(CC18-CC19)</f>
        <v>420</v>
      </c>
      <c r="CD28" s="145">
        <f ca="1">IF(CD27=0,'In depth results'!$M$5,'In depth results'!$M$5)+(CD18-CD19)</f>
        <v>420</v>
      </c>
      <c r="CE28" s="145">
        <f ca="1">IF(CE27=0,'In depth results'!$M$5,'In depth results'!$M$5)+(CE18-CE19)</f>
        <v>420</v>
      </c>
      <c r="CF28" s="145">
        <f ca="1">IF(CF27=0,'In depth results'!$M$5,'In depth results'!$M$5)+(CF18-CF19)</f>
        <v>420</v>
      </c>
      <c r="CG28" s="145">
        <f ca="1">IF(CG27=0,'In depth results'!$M$5,'In depth results'!$M$5)+(CG18-CG19)</f>
        <v>420</v>
      </c>
      <c r="CH28" s="145">
        <f ca="1">IF(CH27=0,'In depth results'!$M$5,'In depth results'!$M$5)+(CH18-CH19)</f>
        <v>420</v>
      </c>
      <c r="CI28" s="145">
        <f ca="1">IF(CI27=0,'In depth results'!$M$5,'In depth results'!$M$5)+(CI18-CI19)</f>
        <v>420</v>
      </c>
      <c r="CJ28" s="145">
        <f ca="1">IF(CJ27=0,'In depth results'!$M$5,'In depth results'!$M$5)+(CJ18-CJ19)</f>
        <v>420</v>
      </c>
      <c r="CK28" s="145">
        <f ca="1">IF(CK27=0,'In depth results'!$M$5,'In depth results'!$M$5)+(CK18-CK19)</f>
        <v>420</v>
      </c>
      <c r="CL28" s="145">
        <f ca="1">IF(CL27=0,'In depth results'!$M$5,'In depth results'!$M$5)+(CL18-CL19)</f>
        <v>420</v>
      </c>
      <c r="CM28" s="145">
        <f ca="1">IF(CM27=0,'In depth results'!$M$5,'In depth results'!$M$5)+(CM18-CM19)</f>
        <v>420</v>
      </c>
      <c r="CN28" s="145">
        <f ca="1">IF(CN27=0,'In depth results'!$M$5,'In depth results'!$M$5)+(CN18-CN19)</f>
        <v>420</v>
      </c>
      <c r="CO28" s="145">
        <f ca="1">IF(CO27=0,'In depth results'!$M$5,'In depth results'!$M$5)+(CO18-CO19)</f>
        <v>420</v>
      </c>
      <c r="CP28" s="145">
        <f ca="1">IF(CP27=0,'In depth results'!$M$5,'In depth results'!$M$5)+(CP18-CP19)</f>
        <v>420</v>
      </c>
      <c r="CQ28" s="145">
        <f ca="1">IF(CQ27=0,'In depth results'!$M$5,'In depth results'!$M$5)+(CQ18-CQ19)</f>
        <v>420</v>
      </c>
      <c r="CR28" s="145">
        <f ca="1">IF(CR27=0,'In depth results'!$M$5,'In depth results'!$M$5)+(CR18-CR19)</f>
        <v>420</v>
      </c>
      <c r="CS28" s="145">
        <f ca="1">IF(CS27=0,'In depth results'!$M$5,'In depth results'!$M$5)+(CS18-CS19)</f>
        <v>420</v>
      </c>
      <c r="CT28" s="145">
        <f ca="1">IF(CT27=0,'In depth results'!$M$5,'In depth results'!$M$5)+(CT18-CT19)</f>
        <v>420</v>
      </c>
      <c r="CU28" s="145">
        <f ca="1">IF(CU27=0,'In depth results'!$M$5,'In depth results'!$M$5)+(CU18-CU19)</f>
        <v>420</v>
      </c>
    </row>
    <row r="29" spans="1:99" x14ac:dyDescent="0.35">
      <c r="A29" s="21"/>
      <c r="B29" s="144" t="s">
        <v>25</v>
      </c>
      <c r="C29" s="145">
        <f ca="1">IF(C27&lt;C28,C27,C28)</f>
        <v>20</v>
      </c>
      <c r="D29" s="145">
        <f t="shared" ref="D29:BO29" ca="1" si="28">IF(D27&lt;D28,D27,D28)</f>
        <v>20</v>
      </c>
      <c r="E29" s="145">
        <f t="shared" ca="1" si="28"/>
        <v>20</v>
      </c>
      <c r="F29" s="145">
        <f t="shared" ca="1" si="28"/>
        <v>20</v>
      </c>
      <c r="G29" s="145">
        <f t="shared" ca="1" si="28"/>
        <v>20</v>
      </c>
      <c r="H29" s="145">
        <f t="shared" ca="1" si="28"/>
        <v>20</v>
      </c>
      <c r="I29" s="145">
        <f t="shared" ca="1" si="28"/>
        <v>20</v>
      </c>
      <c r="J29" s="145">
        <f t="shared" ca="1" si="28"/>
        <v>20</v>
      </c>
      <c r="K29" s="145">
        <f t="shared" ca="1" si="28"/>
        <v>20</v>
      </c>
      <c r="L29" s="145">
        <f t="shared" ca="1" si="28"/>
        <v>20</v>
      </c>
      <c r="M29" s="145">
        <f t="shared" ca="1" si="28"/>
        <v>20</v>
      </c>
      <c r="N29" s="145">
        <f t="shared" ca="1" si="28"/>
        <v>20</v>
      </c>
      <c r="O29" s="145">
        <f t="shared" ca="1" si="28"/>
        <v>20</v>
      </c>
      <c r="P29" s="145">
        <f t="shared" ca="1" si="28"/>
        <v>20</v>
      </c>
      <c r="Q29" s="145">
        <f t="shared" ca="1" si="28"/>
        <v>20</v>
      </c>
      <c r="R29" s="145">
        <f t="shared" ca="1" si="28"/>
        <v>20</v>
      </c>
      <c r="S29" s="145">
        <f t="shared" ca="1" si="28"/>
        <v>20</v>
      </c>
      <c r="T29" s="145">
        <f t="shared" ca="1" si="28"/>
        <v>20</v>
      </c>
      <c r="U29" s="145">
        <f t="shared" ca="1" si="28"/>
        <v>20</v>
      </c>
      <c r="V29" s="145">
        <f t="shared" ca="1" si="28"/>
        <v>20</v>
      </c>
      <c r="W29" s="145">
        <f t="shared" ca="1" si="28"/>
        <v>20</v>
      </c>
      <c r="X29" s="145">
        <f t="shared" ca="1" si="28"/>
        <v>20</v>
      </c>
      <c r="Y29" s="145">
        <f t="shared" ca="1" si="28"/>
        <v>20</v>
      </c>
      <c r="Z29" s="145">
        <f t="shared" ca="1" si="28"/>
        <v>20</v>
      </c>
      <c r="AA29" s="145">
        <f t="shared" ca="1" si="28"/>
        <v>20</v>
      </c>
      <c r="AB29" s="145">
        <f t="shared" ca="1" si="28"/>
        <v>20</v>
      </c>
      <c r="AC29" s="145">
        <f t="shared" ca="1" si="28"/>
        <v>20</v>
      </c>
      <c r="AD29" s="145">
        <f t="shared" ca="1" si="28"/>
        <v>20</v>
      </c>
      <c r="AE29" s="145">
        <f t="shared" ca="1" si="28"/>
        <v>20</v>
      </c>
      <c r="AF29" s="145">
        <f t="shared" ca="1" si="28"/>
        <v>223.98055989042268</v>
      </c>
      <c r="AG29" s="145">
        <f t="shared" ca="1" si="28"/>
        <v>292.38663549939434</v>
      </c>
      <c r="AH29" s="145">
        <f t="shared" ca="1" si="28"/>
        <v>0</v>
      </c>
      <c r="AI29" s="145">
        <f t="shared" ca="1" si="28"/>
        <v>0</v>
      </c>
      <c r="AJ29" s="145">
        <f t="shared" ca="1" si="28"/>
        <v>0</v>
      </c>
      <c r="AK29" s="145">
        <f t="shared" ca="1" si="28"/>
        <v>0</v>
      </c>
      <c r="AL29" s="145">
        <f t="shared" ca="1" si="28"/>
        <v>0</v>
      </c>
      <c r="AM29" s="145">
        <f t="shared" ca="1" si="28"/>
        <v>0</v>
      </c>
      <c r="AN29" s="145">
        <f t="shared" ca="1" si="28"/>
        <v>0</v>
      </c>
      <c r="AO29" s="145">
        <f t="shared" ca="1" si="28"/>
        <v>0</v>
      </c>
      <c r="AP29" s="145">
        <f t="shared" ca="1" si="28"/>
        <v>0</v>
      </c>
      <c r="AQ29" s="145">
        <f t="shared" ca="1" si="28"/>
        <v>0</v>
      </c>
      <c r="AR29" s="145">
        <f t="shared" ca="1" si="28"/>
        <v>0</v>
      </c>
      <c r="AS29" s="145">
        <f t="shared" ca="1" si="28"/>
        <v>0</v>
      </c>
      <c r="AT29" s="145">
        <f t="shared" ca="1" si="28"/>
        <v>0</v>
      </c>
      <c r="AU29" s="145">
        <f t="shared" ca="1" si="28"/>
        <v>0</v>
      </c>
      <c r="AV29" s="145">
        <f t="shared" ca="1" si="28"/>
        <v>0</v>
      </c>
      <c r="AW29" s="145">
        <f t="shared" ca="1" si="28"/>
        <v>0</v>
      </c>
      <c r="AX29" s="145">
        <f t="shared" ca="1" si="28"/>
        <v>0</v>
      </c>
      <c r="AY29" s="145">
        <f t="shared" ca="1" si="28"/>
        <v>0</v>
      </c>
      <c r="AZ29" s="145">
        <f t="shared" ca="1" si="28"/>
        <v>0</v>
      </c>
      <c r="BA29" s="145">
        <f t="shared" ca="1" si="28"/>
        <v>0</v>
      </c>
      <c r="BB29" s="145">
        <f t="shared" ca="1" si="28"/>
        <v>0</v>
      </c>
      <c r="BC29" s="145">
        <f t="shared" ca="1" si="28"/>
        <v>0</v>
      </c>
      <c r="BD29" s="145">
        <f t="shared" ca="1" si="28"/>
        <v>0</v>
      </c>
      <c r="BE29" s="145">
        <f t="shared" ca="1" si="28"/>
        <v>0</v>
      </c>
      <c r="BF29" s="145">
        <f t="shared" ca="1" si="28"/>
        <v>0</v>
      </c>
      <c r="BG29" s="145">
        <f t="shared" ca="1" si="28"/>
        <v>0</v>
      </c>
      <c r="BH29" s="145">
        <f t="shared" ca="1" si="28"/>
        <v>0</v>
      </c>
      <c r="BI29" s="145">
        <f t="shared" ca="1" si="28"/>
        <v>0</v>
      </c>
      <c r="BJ29" s="145">
        <f t="shared" ca="1" si="28"/>
        <v>0</v>
      </c>
      <c r="BK29" s="145">
        <f t="shared" ca="1" si="28"/>
        <v>0</v>
      </c>
      <c r="BL29" s="145">
        <f t="shared" ca="1" si="28"/>
        <v>0</v>
      </c>
      <c r="BM29" s="145">
        <f t="shared" ca="1" si="28"/>
        <v>0</v>
      </c>
      <c r="BN29" s="145">
        <f t="shared" ca="1" si="28"/>
        <v>0</v>
      </c>
      <c r="BO29" s="145">
        <f t="shared" ca="1" si="28"/>
        <v>0</v>
      </c>
      <c r="BP29" s="145">
        <f t="shared" ref="BP29:CU29" ca="1" si="29">IF(BP27&lt;BP28,BP27,BP28)</f>
        <v>0</v>
      </c>
      <c r="BQ29" s="145">
        <f t="shared" ca="1" si="29"/>
        <v>0</v>
      </c>
      <c r="BR29" s="145">
        <f t="shared" ca="1" si="29"/>
        <v>0</v>
      </c>
      <c r="BS29" s="145">
        <f t="shared" ca="1" si="29"/>
        <v>0</v>
      </c>
      <c r="BT29" s="145">
        <f t="shared" ca="1" si="29"/>
        <v>0</v>
      </c>
      <c r="BU29" s="145">
        <f t="shared" ca="1" si="29"/>
        <v>0</v>
      </c>
      <c r="BV29" s="145">
        <f t="shared" ca="1" si="29"/>
        <v>0</v>
      </c>
      <c r="BW29" s="145">
        <f t="shared" ca="1" si="29"/>
        <v>0</v>
      </c>
      <c r="BX29" s="145">
        <f t="shared" ca="1" si="29"/>
        <v>0</v>
      </c>
      <c r="BY29" s="145">
        <f t="shared" ca="1" si="29"/>
        <v>0</v>
      </c>
      <c r="BZ29" s="145">
        <f t="shared" ca="1" si="29"/>
        <v>0</v>
      </c>
      <c r="CA29" s="145">
        <f t="shared" ca="1" si="29"/>
        <v>0</v>
      </c>
      <c r="CB29" s="145">
        <f t="shared" ca="1" si="29"/>
        <v>0</v>
      </c>
      <c r="CC29" s="145">
        <f t="shared" ca="1" si="29"/>
        <v>0</v>
      </c>
      <c r="CD29" s="145">
        <f t="shared" ca="1" si="29"/>
        <v>0</v>
      </c>
      <c r="CE29" s="145">
        <f t="shared" ca="1" si="29"/>
        <v>0</v>
      </c>
      <c r="CF29" s="145">
        <f t="shared" ca="1" si="29"/>
        <v>0</v>
      </c>
      <c r="CG29" s="145">
        <f t="shared" ca="1" si="29"/>
        <v>0</v>
      </c>
      <c r="CH29" s="145">
        <f t="shared" ca="1" si="29"/>
        <v>0</v>
      </c>
      <c r="CI29" s="145">
        <f t="shared" ca="1" si="29"/>
        <v>0</v>
      </c>
      <c r="CJ29" s="145">
        <f t="shared" ca="1" si="29"/>
        <v>0</v>
      </c>
      <c r="CK29" s="145">
        <f t="shared" ca="1" si="29"/>
        <v>0</v>
      </c>
      <c r="CL29" s="145">
        <f t="shared" ca="1" si="29"/>
        <v>0</v>
      </c>
      <c r="CM29" s="145">
        <f t="shared" ca="1" si="29"/>
        <v>0</v>
      </c>
      <c r="CN29" s="145">
        <f t="shared" ca="1" si="29"/>
        <v>0</v>
      </c>
      <c r="CO29" s="145">
        <f t="shared" ca="1" si="29"/>
        <v>0</v>
      </c>
      <c r="CP29" s="145">
        <f t="shared" ca="1" si="29"/>
        <v>0</v>
      </c>
      <c r="CQ29" s="145">
        <f t="shared" ca="1" si="29"/>
        <v>0</v>
      </c>
      <c r="CR29" s="145">
        <f t="shared" ca="1" si="29"/>
        <v>0</v>
      </c>
      <c r="CS29" s="145">
        <f t="shared" ca="1" si="29"/>
        <v>0</v>
      </c>
      <c r="CT29" s="145">
        <f t="shared" ca="1" si="29"/>
        <v>0</v>
      </c>
      <c r="CU29" s="145">
        <f t="shared" ca="1" si="29"/>
        <v>0</v>
      </c>
    </row>
    <row r="30" spans="1:99" x14ac:dyDescent="0.35">
      <c r="A30" s="21"/>
      <c r="B30" s="144" t="s">
        <v>26</v>
      </c>
      <c r="C30" s="145">
        <f ca="1">C27-C29+C26</f>
        <v>984.16666666666663</v>
      </c>
      <c r="D30" s="145">
        <f t="shared" ref="D30:BO30" ca="1" si="30">D27-D29</f>
        <v>968.26736111111109</v>
      </c>
      <c r="E30" s="145">
        <f t="shared" ca="1" si="30"/>
        <v>952.30180844907409</v>
      </c>
      <c r="F30" s="145">
        <f t="shared" ca="1" si="30"/>
        <v>936.26973265094523</v>
      </c>
      <c r="G30" s="145">
        <f t="shared" ca="1" si="30"/>
        <v>920.17085653699087</v>
      </c>
      <c r="H30" s="145">
        <f t="shared" ca="1" si="30"/>
        <v>904.00490177256165</v>
      </c>
      <c r="I30" s="145">
        <f t="shared" ca="1" si="30"/>
        <v>887.77158886328061</v>
      </c>
      <c r="J30" s="145">
        <f t="shared" ca="1" si="30"/>
        <v>871.47063715021091</v>
      </c>
      <c r="K30" s="145">
        <f t="shared" ca="1" si="30"/>
        <v>855.10176480500343</v>
      </c>
      <c r="L30" s="145">
        <f t="shared" ca="1" si="30"/>
        <v>838.66468882502431</v>
      </c>
      <c r="M30" s="145">
        <f t="shared" ca="1" si="30"/>
        <v>822.15912502846186</v>
      </c>
      <c r="N30" s="145">
        <f t="shared" ca="1" si="30"/>
        <v>805.58478804941376</v>
      </c>
      <c r="O30" s="145">
        <f t="shared" ca="1" si="30"/>
        <v>788.941391332953</v>
      </c>
      <c r="P30" s="145">
        <f t="shared" ca="1" si="30"/>
        <v>772.22864713017361</v>
      </c>
      <c r="Q30" s="145">
        <f t="shared" ca="1" si="30"/>
        <v>755.44626649321606</v>
      </c>
      <c r="R30" s="145">
        <f t="shared" ca="1" si="30"/>
        <v>738.59395927027117</v>
      </c>
      <c r="S30" s="145">
        <f t="shared" ca="1" si="30"/>
        <v>721.67143410056394</v>
      </c>
      <c r="T30" s="145">
        <f t="shared" ca="1" si="30"/>
        <v>704.67839840931629</v>
      </c>
      <c r="U30" s="145">
        <f t="shared" ca="1" si="30"/>
        <v>687.61455840268843</v>
      </c>
      <c r="V30" s="145">
        <f t="shared" ca="1" si="30"/>
        <v>670.47961906269961</v>
      </c>
      <c r="W30" s="145">
        <f t="shared" ca="1" si="30"/>
        <v>653.27328414212752</v>
      </c>
      <c r="X30" s="145">
        <f t="shared" ca="1" si="30"/>
        <v>635.99525615938637</v>
      </c>
      <c r="Y30" s="145">
        <f t="shared" ca="1" si="30"/>
        <v>618.64523639338381</v>
      </c>
      <c r="Z30" s="145">
        <f t="shared" ca="1" si="30"/>
        <v>601.22292487835625</v>
      </c>
      <c r="AA30" s="145">
        <f t="shared" ca="1" si="30"/>
        <v>583.7280203986827</v>
      </c>
      <c r="AB30" s="145">
        <f t="shared" ca="1" si="30"/>
        <v>566.16022048367722</v>
      </c>
      <c r="AC30" s="145">
        <f t="shared" ca="1" si="30"/>
        <v>548.51922140235922</v>
      </c>
      <c r="AD30" s="145">
        <f t="shared" ca="1" si="30"/>
        <v>530.80471815820238</v>
      </c>
      <c r="AE30" s="145">
        <f t="shared" ca="1" si="30"/>
        <v>513.01640448386161</v>
      </c>
      <c r="AF30" s="145">
        <f t="shared" ca="1" si="30"/>
        <v>291.17341294545497</v>
      </c>
      <c r="AG30" s="145">
        <f t="shared" ca="1" si="30"/>
        <v>0</v>
      </c>
      <c r="AH30" s="145">
        <f t="shared" ca="1" si="30"/>
        <v>0</v>
      </c>
      <c r="AI30" s="145">
        <f t="shared" ca="1" si="30"/>
        <v>0</v>
      </c>
      <c r="AJ30" s="145">
        <f t="shared" ca="1" si="30"/>
        <v>0</v>
      </c>
      <c r="AK30" s="145">
        <f t="shared" ca="1" si="30"/>
        <v>0</v>
      </c>
      <c r="AL30" s="145">
        <f t="shared" ca="1" si="30"/>
        <v>0</v>
      </c>
      <c r="AM30" s="145">
        <f t="shared" ca="1" si="30"/>
        <v>0</v>
      </c>
      <c r="AN30" s="145">
        <f t="shared" ca="1" si="30"/>
        <v>0</v>
      </c>
      <c r="AO30" s="145">
        <f t="shared" ca="1" si="30"/>
        <v>0</v>
      </c>
      <c r="AP30" s="145">
        <f t="shared" ca="1" si="30"/>
        <v>0</v>
      </c>
      <c r="AQ30" s="145">
        <f t="shared" ca="1" si="30"/>
        <v>0</v>
      </c>
      <c r="AR30" s="145">
        <f t="shared" ca="1" si="30"/>
        <v>0</v>
      </c>
      <c r="AS30" s="145">
        <f t="shared" ca="1" si="30"/>
        <v>0</v>
      </c>
      <c r="AT30" s="145">
        <f t="shared" ca="1" si="30"/>
        <v>0</v>
      </c>
      <c r="AU30" s="145">
        <f t="shared" ca="1" si="30"/>
        <v>0</v>
      </c>
      <c r="AV30" s="145">
        <f t="shared" ca="1" si="30"/>
        <v>0</v>
      </c>
      <c r="AW30" s="145">
        <f t="shared" ca="1" si="30"/>
        <v>0</v>
      </c>
      <c r="AX30" s="145">
        <f t="shared" ca="1" si="30"/>
        <v>0</v>
      </c>
      <c r="AY30" s="145">
        <f t="shared" ca="1" si="30"/>
        <v>0</v>
      </c>
      <c r="AZ30" s="145">
        <f t="shared" ca="1" si="30"/>
        <v>0</v>
      </c>
      <c r="BA30" s="145">
        <f t="shared" ca="1" si="30"/>
        <v>0</v>
      </c>
      <c r="BB30" s="145">
        <f t="shared" ca="1" si="30"/>
        <v>0</v>
      </c>
      <c r="BC30" s="145">
        <f t="shared" ca="1" si="30"/>
        <v>0</v>
      </c>
      <c r="BD30" s="145">
        <f t="shared" ca="1" si="30"/>
        <v>0</v>
      </c>
      <c r="BE30" s="145">
        <f t="shared" ca="1" si="30"/>
        <v>0</v>
      </c>
      <c r="BF30" s="145">
        <f t="shared" ca="1" si="30"/>
        <v>0</v>
      </c>
      <c r="BG30" s="145">
        <f t="shared" ca="1" si="30"/>
        <v>0</v>
      </c>
      <c r="BH30" s="145">
        <f t="shared" ca="1" si="30"/>
        <v>0</v>
      </c>
      <c r="BI30" s="145">
        <f t="shared" ca="1" si="30"/>
        <v>0</v>
      </c>
      <c r="BJ30" s="145">
        <f t="shared" ca="1" si="30"/>
        <v>0</v>
      </c>
      <c r="BK30" s="145">
        <f t="shared" ca="1" si="30"/>
        <v>0</v>
      </c>
      <c r="BL30" s="145">
        <f t="shared" ca="1" si="30"/>
        <v>0</v>
      </c>
      <c r="BM30" s="145">
        <f t="shared" ca="1" si="30"/>
        <v>0</v>
      </c>
      <c r="BN30" s="145">
        <f t="shared" ca="1" si="30"/>
        <v>0</v>
      </c>
      <c r="BO30" s="145">
        <f t="shared" ca="1" si="30"/>
        <v>0</v>
      </c>
      <c r="BP30" s="145">
        <f t="shared" ref="BP30:CU30" ca="1" si="31">BP27-BP29</f>
        <v>0</v>
      </c>
      <c r="BQ30" s="145">
        <f t="shared" ca="1" si="31"/>
        <v>0</v>
      </c>
      <c r="BR30" s="145">
        <f t="shared" ca="1" si="31"/>
        <v>0</v>
      </c>
      <c r="BS30" s="145">
        <f t="shared" ca="1" si="31"/>
        <v>0</v>
      </c>
      <c r="BT30" s="145">
        <f t="shared" ca="1" si="31"/>
        <v>0</v>
      </c>
      <c r="BU30" s="145">
        <f t="shared" ca="1" si="31"/>
        <v>0</v>
      </c>
      <c r="BV30" s="145">
        <f t="shared" ca="1" si="31"/>
        <v>0</v>
      </c>
      <c r="BW30" s="145">
        <f t="shared" ca="1" si="31"/>
        <v>0</v>
      </c>
      <c r="BX30" s="145">
        <f t="shared" ca="1" si="31"/>
        <v>0</v>
      </c>
      <c r="BY30" s="145">
        <f t="shared" ca="1" si="31"/>
        <v>0</v>
      </c>
      <c r="BZ30" s="145">
        <f t="shared" ca="1" si="31"/>
        <v>0</v>
      </c>
      <c r="CA30" s="145">
        <f t="shared" ca="1" si="31"/>
        <v>0</v>
      </c>
      <c r="CB30" s="145">
        <f t="shared" ca="1" si="31"/>
        <v>0</v>
      </c>
      <c r="CC30" s="145">
        <f t="shared" ca="1" si="31"/>
        <v>0</v>
      </c>
      <c r="CD30" s="145">
        <f t="shared" ca="1" si="31"/>
        <v>0</v>
      </c>
      <c r="CE30" s="145">
        <f t="shared" ca="1" si="31"/>
        <v>0</v>
      </c>
      <c r="CF30" s="145">
        <f t="shared" ca="1" si="31"/>
        <v>0</v>
      </c>
      <c r="CG30" s="145">
        <f t="shared" ca="1" si="31"/>
        <v>0</v>
      </c>
      <c r="CH30" s="145">
        <f t="shared" ca="1" si="31"/>
        <v>0</v>
      </c>
      <c r="CI30" s="145">
        <f t="shared" ca="1" si="31"/>
        <v>0</v>
      </c>
      <c r="CJ30" s="145">
        <f t="shared" ca="1" si="31"/>
        <v>0</v>
      </c>
      <c r="CK30" s="145">
        <f t="shared" ca="1" si="31"/>
        <v>0</v>
      </c>
      <c r="CL30" s="145">
        <f t="shared" ca="1" si="31"/>
        <v>0</v>
      </c>
      <c r="CM30" s="145">
        <f t="shared" ca="1" si="31"/>
        <v>0</v>
      </c>
      <c r="CN30" s="145">
        <f t="shared" ca="1" si="31"/>
        <v>0</v>
      </c>
      <c r="CO30" s="145">
        <f t="shared" ca="1" si="31"/>
        <v>0</v>
      </c>
      <c r="CP30" s="145">
        <f t="shared" ca="1" si="31"/>
        <v>0</v>
      </c>
      <c r="CQ30" s="145">
        <f t="shared" ca="1" si="31"/>
        <v>0</v>
      </c>
      <c r="CR30" s="145">
        <f t="shared" ca="1" si="31"/>
        <v>0</v>
      </c>
      <c r="CS30" s="145">
        <f t="shared" ca="1" si="31"/>
        <v>0</v>
      </c>
      <c r="CT30" s="145">
        <f t="shared" ca="1" si="31"/>
        <v>0</v>
      </c>
      <c r="CU30" s="145">
        <f t="shared" ca="1" si="31"/>
        <v>0</v>
      </c>
    </row>
    <row r="31" spans="1:99" x14ac:dyDescent="0.35">
      <c r="A31" s="21"/>
      <c r="B31" s="144"/>
      <c r="C31" s="143" t="str">
        <f ca="1">IF(C30=0,"PAID OFF","")</f>
        <v/>
      </c>
      <c r="D31" s="143" t="str">
        <f t="shared" ref="D31:BO31" ca="1" si="32">IF(D30=0,"PAID OFF","")</f>
        <v/>
      </c>
      <c r="E31" s="143" t="str">
        <f t="shared" ca="1" si="32"/>
        <v/>
      </c>
      <c r="F31" s="143" t="str">
        <f t="shared" ca="1" si="32"/>
        <v/>
      </c>
      <c r="G31" s="143" t="str">
        <f t="shared" ca="1" si="32"/>
        <v/>
      </c>
      <c r="H31" s="143" t="str">
        <f t="shared" ca="1" si="32"/>
        <v/>
      </c>
      <c r="I31" s="143" t="str">
        <f t="shared" ca="1" si="32"/>
        <v/>
      </c>
      <c r="J31" s="143" t="str">
        <f t="shared" ca="1" si="32"/>
        <v/>
      </c>
      <c r="K31" s="143" t="str">
        <f t="shared" ca="1" si="32"/>
        <v/>
      </c>
      <c r="L31" s="143" t="str">
        <f t="shared" ca="1" si="32"/>
        <v/>
      </c>
      <c r="M31" s="143" t="str">
        <f t="shared" ca="1" si="32"/>
        <v/>
      </c>
      <c r="N31" s="143" t="str">
        <f t="shared" ca="1" si="32"/>
        <v/>
      </c>
      <c r="O31" s="143" t="str">
        <f t="shared" ca="1" si="32"/>
        <v/>
      </c>
      <c r="P31" s="143" t="str">
        <f t="shared" ca="1" si="32"/>
        <v/>
      </c>
      <c r="Q31" s="143" t="str">
        <f t="shared" ca="1" si="32"/>
        <v/>
      </c>
      <c r="R31" s="143" t="str">
        <f t="shared" ca="1" si="32"/>
        <v/>
      </c>
      <c r="S31" s="143" t="str">
        <f t="shared" ca="1" si="32"/>
        <v/>
      </c>
      <c r="T31" s="143" t="str">
        <f t="shared" ca="1" si="32"/>
        <v/>
      </c>
      <c r="U31" s="143" t="str">
        <f t="shared" ca="1" si="32"/>
        <v/>
      </c>
      <c r="V31" s="143" t="str">
        <f t="shared" ca="1" si="32"/>
        <v/>
      </c>
      <c r="W31" s="143" t="str">
        <f t="shared" ca="1" si="32"/>
        <v/>
      </c>
      <c r="X31" s="143" t="str">
        <f t="shared" ca="1" si="32"/>
        <v/>
      </c>
      <c r="Y31" s="143" t="str">
        <f t="shared" ca="1" si="32"/>
        <v/>
      </c>
      <c r="Z31" s="143" t="str">
        <f t="shared" ca="1" si="32"/>
        <v/>
      </c>
      <c r="AA31" s="143" t="str">
        <f t="shared" ca="1" si="32"/>
        <v/>
      </c>
      <c r="AB31" s="143" t="str">
        <f t="shared" ca="1" si="32"/>
        <v/>
      </c>
      <c r="AC31" s="143" t="str">
        <f t="shared" ca="1" si="32"/>
        <v/>
      </c>
      <c r="AD31" s="143" t="str">
        <f t="shared" ca="1" si="32"/>
        <v/>
      </c>
      <c r="AE31" s="143" t="str">
        <f t="shared" ca="1" si="32"/>
        <v/>
      </c>
      <c r="AF31" s="143" t="str">
        <f t="shared" ca="1" si="32"/>
        <v/>
      </c>
      <c r="AG31" s="143" t="str">
        <f t="shared" ca="1" si="32"/>
        <v>PAID OFF</v>
      </c>
      <c r="AH31" s="143" t="str">
        <f t="shared" ca="1" si="32"/>
        <v>PAID OFF</v>
      </c>
      <c r="AI31" s="143" t="str">
        <f t="shared" ca="1" si="32"/>
        <v>PAID OFF</v>
      </c>
      <c r="AJ31" s="143" t="str">
        <f t="shared" ca="1" si="32"/>
        <v>PAID OFF</v>
      </c>
      <c r="AK31" s="143" t="str">
        <f t="shared" ca="1" si="32"/>
        <v>PAID OFF</v>
      </c>
      <c r="AL31" s="143" t="str">
        <f t="shared" ca="1" si="32"/>
        <v>PAID OFF</v>
      </c>
      <c r="AM31" s="143" t="str">
        <f t="shared" ca="1" si="32"/>
        <v>PAID OFF</v>
      </c>
      <c r="AN31" s="143" t="str">
        <f t="shared" ca="1" si="32"/>
        <v>PAID OFF</v>
      </c>
      <c r="AO31" s="143" t="str">
        <f t="shared" ca="1" si="32"/>
        <v>PAID OFF</v>
      </c>
      <c r="AP31" s="143" t="str">
        <f t="shared" ca="1" si="32"/>
        <v>PAID OFF</v>
      </c>
      <c r="AQ31" s="143" t="str">
        <f t="shared" ca="1" si="32"/>
        <v>PAID OFF</v>
      </c>
      <c r="AR31" s="143" t="str">
        <f t="shared" ca="1" si="32"/>
        <v>PAID OFF</v>
      </c>
      <c r="AS31" s="143" t="str">
        <f t="shared" ca="1" si="32"/>
        <v>PAID OFF</v>
      </c>
      <c r="AT31" s="143" t="str">
        <f t="shared" ca="1" si="32"/>
        <v>PAID OFF</v>
      </c>
      <c r="AU31" s="143" t="str">
        <f t="shared" ca="1" si="32"/>
        <v>PAID OFF</v>
      </c>
      <c r="AV31" s="143" t="str">
        <f t="shared" ca="1" si="32"/>
        <v>PAID OFF</v>
      </c>
      <c r="AW31" s="143" t="str">
        <f t="shared" ca="1" si="32"/>
        <v>PAID OFF</v>
      </c>
      <c r="AX31" s="143" t="str">
        <f t="shared" ca="1" si="32"/>
        <v>PAID OFF</v>
      </c>
      <c r="AY31" s="143" t="str">
        <f t="shared" ca="1" si="32"/>
        <v>PAID OFF</v>
      </c>
      <c r="AZ31" s="143" t="str">
        <f t="shared" ca="1" si="32"/>
        <v>PAID OFF</v>
      </c>
      <c r="BA31" s="143" t="str">
        <f t="shared" ca="1" si="32"/>
        <v>PAID OFF</v>
      </c>
      <c r="BB31" s="143" t="str">
        <f t="shared" ca="1" si="32"/>
        <v>PAID OFF</v>
      </c>
      <c r="BC31" s="143" t="str">
        <f t="shared" ca="1" si="32"/>
        <v>PAID OFF</v>
      </c>
      <c r="BD31" s="143" t="str">
        <f t="shared" ca="1" si="32"/>
        <v>PAID OFF</v>
      </c>
      <c r="BE31" s="143" t="str">
        <f t="shared" ca="1" si="32"/>
        <v>PAID OFF</v>
      </c>
      <c r="BF31" s="143" t="str">
        <f t="shared" ca="1" si="32"/>
        <v>PAID OFF</v>
      </c>
      <c r="BG31" s="143" t="str">
        <f t="shared" ca="1" si="32"/>
        <v>PAID OFF</v>
      </c>
      <c r="BH31" s="143" t="str">
        <f t="shared" ca="1" si="32"/>
        <v>PAID OFF</v>
      </c>
      <c r="BI31" s="143" t="str">
        <f t="shared" ca="1" si="32"/>
        <v>PAID OFF</v>
      </c>
      <c r="BJ31" s="143" t="str">
        <f t="shared" ca="1" si="32"/>
        <v>PAID OFF</v>
      </c>
      <c r="BK31" s="143" t="str">
        <f t="shared" ca="1" si="32"/>
        <v>PAID OFF</v>
      </c>
      <c r="BL31" s="143" t="str">
        <f t="shared" ca="1" si="32"/>
        <v>PAID OFF</v>
      </c>
      <c r="BM31" s="143" t="str">
        <f t="shared" ca="1" si="32"/>
        <v>PAID OFF</v>
      </c>
      <c r="BN31" s="143" t="str">
        <f t="shared" ca="1" si="32"/>
        <v>PAID OFF</v>
      </c>
      <c r="BO31" s="143" t="str">
        <f t="shared" ca="1" si="32"/>
        <v>PAID OFF</v>
      </c>
      <c r="BP31" s="143" t="str">
        <f t="shared" ref="BP31:CU31" ca="1" si="33">IF(BP30=0,"PAID OFF","")</f>
        <v>PAID OFF</v>
      </c>
      <c r="BQ31" s="143" t="str">
        <f t="shared" ca="1" si="33"/>
        <v>PAID OFF</v>
      </c>
      <c r="BR31" s="143" t="str">
        <f t="shared" ca="1" si="33"/>
        <v>PAID OFF</v>
      </c>
      <c r="BS31" s="143" t="str">
        <f t="shared" ca="1" si="33"/>
        <v>PAID OFF</v>
      </c>
      <c r="BT31" s="143" t="str">
        <f t="shared" ca="1" si="33"/>
        <v>PAID OFF</v>
      </c>
      <c r="BU31" s="143" t="str">
        <f t="shared" ca="1" si="33"/>
        <v>PAID OFF</v>
      </c>
      <c r="BV31" s="143" t="str">
        <f t="shared" ca="1" si="33"/>
        <v>PAID OFF</v>
      </c>
      <c r="BW31" s="143" t="str">
        <f t="shared" ca="1" si="33"/>
        <v>PAID OFF</v>
      </c>
      <c r="BX31" s="143" t="str">
        <f t="shared" ca="1" si="33"/>
        <v>PAID OFF</v>
      </c>
      <c r="BY31" s="143" t="str">
        <f t="shared" ca="1" si="33"/>
        <v>PAID OFF</v>
      </c>
      <c r="BZ31" s="143" t="str">
        <f t="shared" ca="1" si="33"/>
        <v>PAID OFF</v>
      </c>
      <c r="CA31" s="143" t="str">
        <f t="shared" ca="1" si="33"/>
        <v>PAID OFF</v>
      </c>
      <c r="CB31" s="143" t="str">
        <f t="shared" ca="1" si="33"/>
        <v>PAID OFF</v>
      </c>
      <c r="CC31" s="143" t="str">
        <f t="shared" ca="1" si="33"/>
        <v>PAID OFF</v>
      </c>
      <c r="CD31" s="143" t="str">
        <f t="shared" ca="1" si="33"/>
        <v>PAID OFF</v>
      </c>
      <c r="CE31" s="143" t="str">
        <f t="shared" ca="1" si="33"/>
        <v>PAID OFF</v>
      </c>
      <c r="CF31" s="143" t="str">
        <f t="shared" ca="1" si="33"/>
        <v>PAID OFF</v>
      </c>
      <c r="CG31" s="143" t="str">
        <f t="shared" ca="1" si="33"/>
        <v>PAID OFF</v>
      </c>
      <c r="CH31" s="143" t="str">
        <f t="shared" ca="1" si="33"/>
        <v>PAID OFF</v>
      </c>
      <c r="CI31" s="143" t="str">
        <f t="shared" ca="1" si="33"/>
        <v>PAID OFF</v>
      </c>
      <c r="CJ31" s="143" t="str">
        <f t="shared" ca="1" si="33"/>
        <v>PAID OFF</v>
      </c>
      <c r="CK31" s="143" t="str">
        <f t="shared" ca="1" si="33"/>
        <v>PAID OFF</v>
      </c>
      <c r="CL31" s="143" t="str">
        <f t="shared" ca="1" si="33"/>
        <v>PAID OFF</v>
      </c>
      <c r="CM31" s="143" t="str">
        <f t="shared" ca="1" si="33"/>
        <v>PAID OFF</v>
      </c>
      <c r="CN31" s="143" t="str">
        <f t="shared" ca="1" si="33"/>
        <v>PAID OFF</v>
      </c>
      <c r="CO31" s="143" t="str">
        <f t="shared" ca="1" si="33"/>
        <v>PAID OFF</v>
      </c>
      <c r="CP31" s="143" t="str">
        <f t="shared" ca="1" si="33"/>
        <v>PAID OFF</v>
      </c>
      <c r="CQ31" s="143" t="str">
        <f t="shared" ca="1" si="33"/>
        <v>PAID OFF</v>
      </c>
      <c r="CR31" s="143" t="str">
        <f t="shared" ca="1" si="33"/>
        <v>PAID OFF</v>
      </c>
      <c r="CS31" s="143" t="str">
        <f t="shared" ca="1" si="33"/>
        <v>PAID OFF</v>
      </c>
      <c r="CT31" s="143" t="str">
        <f t="shared" ca="1" si="33"/>
        <v>PAID OFF</v>
      </c>
      <c r="CU31" s="143" t="str">
        <f t="shared" ca="1" si="33"/>
        <v>PAID OFF</v>
      </c>
    </row>
    <row r="32" spans="1:99" x14ac:dyDescent="0.35">
      <c r="A32" s="21"/>
      <c r="B32" s="144" t="s">
        <v>34</v>
      </c>
      <c r="C32" s="144">
        <f ca="1">IF(C31="PAID OFF",1,1)</f>
        <v>1</v>
      </c>
      <c r="D32" s="144">
        <f ca="1">IF(D31="PAID OFF","",C32+1)</f>
        <v>2</v>
      </c>
      <c r="E32" s="144">
        <f ca="1">IF(E31="PAID OFF","",D32+1)</f>
        <v>3</v>
      </c>
      <c r="F32" s="144">
        <f t="shared" ref="F32:BQ32" ca="1" si="34">IF(F31="PAID OFF","",E32+1)</f>
        <v>4</v>
      </c>
      <c r="G32" s="144">
        <f t="shared" ca="1" si="34"/>
        <v>5</v>
      </c>
      <c r="H32" s="144">
        <f t="shared" ca="1" si="34"/>
        <v>6</v>
      </c>
      <c r="I32" s="144">
        <f t="shared" ca="1" si="34"/>
        <v>7</v>
      </c>
      <c r="J32" s="144">
        <f t="shared" ca="1" si="34"/>
        <v>8</v>
      </c>
      <c r="K32" s="144">
        <f t="shared" ca="1" si="34"/>
        <v>9</v>
      </c>
      <c r="L32" s="144">
        <f t="shared" ca="1" si="34"/>
        <v>10</v>
      </c>
      <c r="M32" s="144">
        <f t="shared" ca="1" si="34"/>
        <v>11</v>
      </c>
      <c r="N32" s="144">
        <f t="shared" ca="1" si="34"/>
        <v>12</v>
      </c>
      <c r="O32" s="144">
        <f t="shared" ca="1" si="34"/>
        <v>13</v>
      </c>
      <c r="P32" s="144">
        <f t="shared" ca="1" si="34"/>
        <v>14</v>
      </c>
      <c r="Q32" s="144">
        <f t="shared" ca="1" si="34"/>
        <v>15</v>
      </c>
      <c r="R32" s="144">
        <f t="shared" ca="1" si="34"/>
        <v>16</v>
      </c>
      <c r="S32" s="144">
        <f t="shared" ca="1" si="34"/>
        <v>17</v>
      </c>
      <c r="T32" s="144">
        <f t="shared" ca="1" si="34"/>
        <v>18</v>
      </c>
      <c r="U32" s="144">
        <f t="shared" ca="1" si="34"/>
        <v>19</v>
      </c>
      <c r="V32" s="144">
        <f t="shared" ca="1" si="34"/>
        <v>20</v>
      </c>
      <c r="W32" s="144">
        <f t="shared" ca="1" si="34"/>
        <v>21</v>
      </c>
      <c r="X32" s="144">
        <f t="shared" ca="1" si="34"/>
        <v>22</v>
      </c>
      <c r="Y32" s="144">
        <f t="shared" ca="1" si="34"/>
        <v>23</v>
      </c>
      <c r="Z32" s="144">
        <f t="shared" ca="1" si="34"/>
        <v>24</v>
      </c>
      <c r="AA32" s="144">
        <f t="shared" ca="1" si="34"/>
        <v>25</v>
      </c>
      <c r="AB32" s="144">
        <f t="shared" ca="1" si="34"/>
        <v>26</v>
      </c>
      <c r="AC32" s="144">
        <f t="shared" ca="1" si="34"/>
        <v>27</v>
      </c>
      <c r="AD32" s="144">
        <f t="shared" ca="1" si="34"/>
        <v>28</v>
      </c>
      <c r="AE32" s="144">
        <f t="shared" ca="1" si="34"/>
        <v>29</v>
      </c>
      <c r="AF32" s="144">
        <f t="shared" ca="1" si="34"/>
        <v>30</v>
      </c>
      <c r="AG32" s="144" t="str">
        <f t="shared" ca="1" si="34"/>
        <v/>
      </c>
      <c r="AH32" s="144" t="str">
        <f t="shared" ca="1" si="34"/>
        <v/>
      </c>
      <c r="AI32" s="144" t="str">
        <f t="shared" ca="1" si="34"/>
        <v/>
      </c>
      <c r="AJ32" s="144" t="str">
        <f t="shared" ca="1" si="34"/>
        <v/>
      </c>
      <c r="AK32" s="144" t="str">
        <f t="shared" ca="1" si="34"/>
        <v/>
      </c>
      <c r="AL32" s="144" t="str">
        <f t="shared" ca="1" si="34"/>
        <v/>
      </c>
      <c r="AM32" s="144" t="str">
        <f t="shared" ca="1" si="34"/>
        <v/>
      </c>
      <c r="AN32" s="144" t="str">
        <f t="shared" ca="1" si="34"/>
        <v/>
      </c>
      <c r="AO32" s="144" t="str">
        <f t="shared" ca="1" si="34"/>
        <v/>
      </c>
      <c r="AP32" s="144" t="str">
        <f t="shared" ca="1" si="34"/>
        <v/>
      </c>
      <c r="AQ32" s="144" t="str">
        <f t="shared" ca="1" si="34"/>
        <v/>
      </c>
      <c r="AR32" s="144" t="str">
        <f t="shared" ca="1" si="34"/>
        <v/>
      </c>
      <c r="AS32" s="144" t="str">
        <f t="shared" ca="1" si="34"/>
        <v/>
      </c>
      <c r="AT32" s="144" t="str">
        <f t="shared" ca="1" si="34"/>
        <v/>
      </c>
      <c r="AU32" s="144" t="str">
        <f t="shared" ca="1" si="34"/>
        <v/>
      </c>
      <c r="AV32" s="144" t="str">
        <f t="shared" ca="1" si="34"/>
        <v/>
      </c>
      <c r="AW32" s="144" t="str">
        <f t="shared" ca="1" si="34"/>
        <v/>
      </c>
      <c r="AX32" s="144" t="str">
        <f t="shared" ca="1" si="34"/>
        <v/>
      </c>
      <c r="AY32" s="144" t="str">
        <f t="shared" ca="1" si="34"/>
        <v/>
      </c>
      <c r="AZ32" s="144" t="str">
        <f t="shared" ca="1" si="34"/>
        <v/>
      </c>
      <c r="BA32" s="144" t="str">
        <f t="shared" ca="1" si="34"/>
        <v/>
      </c>
      <c r="BB32" s="144" t="str">
        <f t="shared" ca="1" si="34"/>
        <v/>
      </c>
      <c r="BC32" s="144" t="str">
        <f t="shared" ca="1" si="34"/>
        <v/>
      </c>
      <c r="BD32" s="144" t="str">
        <f t="shared" ca="1" si="34"/>
        <v/>
      </c>
      <c r="BE32" s="144" t="str">
        <f t="shared" ca="1" si="34"/>
        <v/>
      </c>
      <c r="BF32" s="144" t="str">
        <f t="shared" ca="1" si="34"/>
        <v/>
      </c>
      <c r="BG32" s="144" t="str">
        <f t="shared" ca="1" si="34"/>
        <v/>
      </c>
      <c r="BH32" s="144" t="str">
        <f t="shared" ca="1" si="34"/>
        <v/>
      </c>
      <c r="BI32" s="144" t="str">
        <f t="shared" ca="1" si="34"/>
        <v/>
      </c>
      <c r="BJ32" s="144" t="str">
        <f t="shared" ca="1" si="34"/>
        <v/>
      </c>
      <c r="BK32" s="144" t="str">
        <f t="shared" ca="1" si="34"/>
        <v/>
      </c>
      <c r="BL32" s="144" t="str">
        <f t="shared" ca="1" si="34"/>
        <v/>
      </c>
      <c r="BM32" s="144" t="str">
        <f t="shared" ca="1" si="34"/>
        <v/>
      </c>
      <c r="BN32" s="144" t="str">
        <f t="shared" ca="1" si="34"/>
        <v/>
      </c>
      <c r="BO32" s="144" t="str">
        <f t="shared" ca="1" si="34"/>
        <v/>
      </c>
      <c r="BP32" s="144" t="str">
        <f t="shared" ca="1" si="34"/>
        <v/>
      </c>
      <c r="BQ32" s="144" t="str">
        <f t="shared" ca="1" si="34"/>
        <v/>
      </c>
      <c r="BR32" s="144" t="str">
        <f t="shared" ref="BR32:CU32" ca="1" si="35">IF(BR31="PAID OFF","",BQ32+1)</f>
        <v/>
      </c>
      <c r="BS32" s="144" t="str">
        <f t="shared" ca="1" si="35"/>
        <v/>
      </c>
      <c r="BT32" s="144" t="str">
        <f t="shared" ca="1" si="35"/>
        <v/>
      </c>
      <c r="BU32" s="144" t="str">
        <f t="shared" ca="1" si="35"/>
        <v/>
      </c>
      <c r="BV32" s="144" t="str">
        <f t="shared" ca="1" si="35"/>
        <v/>
      </c>
      <c r="BW32" s="144" t="str">
        <f t="shared" ca="1" si="35"/>
        <v/>
      </c>
      <c r="BX32" s="144" t="str">
        <f t="shared" ca="1" si="35"/>
        <v/>
      </c>
      <c r="BY32" s="144" t="str">
        <f t="shared" ca="1" si="35"/>
        <v/>
      </c>
      <c r="BZ32" s="144" t="str">
        <f t="shared" ca="1" si="35"/>
        <v/>
      </c>
      <c r="CA32" s="144" t="str">
        <f t="shared" ca="1" si="35"/>
        <v/>
      </c>
      <c r="CB32" s="144" t="str">
        <f t="shared" ca="1" si="35"/>
        <v/>
      </c>
      <c r="CC32" s="144" t="str">
        <f t="shared" ca="1" si="35"/>
        <v/>
      </c>
      <c r="CD32" s="144" t="str">
        <f t="shared" ca="1" si="35"/>
        <v/>
      </c>
      <c r="CE32" s="144" t="str">
        <f t="shared" ca="1" si="35"/>
        <v/>
      </c>
      <c r="CF32" s="144" t="str">
        <f t="shared" ca="1" si="35"/>
        <v/>
      </c>
      <c r="CG32" s="144" t="str">
        <f t="shared" ca="1" si="35"/>
        <v/>
      </c>
      <c r="CH32" s="144" t="str">
        <f t="shared" ca="1" si="35"/>
        <v/>
      </c>
      <c r="CI32" s="144" t="str">
        <f t="shared" ca="1" si="35"/>
        <v/>
      </c>
      <c r="CJ32" s="144" t="str">
        <f t="shared" ca="1" si="35"/>
        <v/>
      </c>
      <c r="CK32" s="144" t="str">
        <f t="shared" ca="1" si="35"/>
        <v/>
      </c>
      <c r="CL32" s="144" t="str">
        <f t="shared" ca="1" si="35"/>
        <v/>
      </c>
      <c r="CM32" s="144" t="str">
        <f t="shared" ca="1" si="35"/>
        <v/>
      </c>
      <c r="CN32" s="144" t="str">
        <f t="shared" ca="1" si="35"/>
        <v/>
      </c>
      <c r="CO32" s="144" t="str">
        <f t="shared" ca="1" si="35"/>
        <v/>
      </c>
      <c r="CP32" s="144" t="str">
        <f t="shared" ca="1" si="35"/>
        <v/>
      </c>
      <c r="CQ32" s="144" t="str">
        <f t="shared" ca="1" si="35"/>
        <v/>
      </c>
      <c r="CR32" s="144" t="str">
        <f t="shared" ca="1" si="35"/>
        <v/>
      </c>
      <c r="CS32" s="144" t="str">
        <f t="shared" ca="1" si="35"/>
        <v/>
      </c>
      <c r="CT32" s="144" t="str">
        <f t="shared" ca="1" si="35"/>
        <v/>
      </c>
      <c r="CU32" s="144" t="str">
        <f t="shared" ca="1" si="35"/>
        <v/>
      </c>
    </row>
    <row r="33" spans="1:99" x14ac:dyDescent="0.35">
      <c r="A33" s="15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</row>
    <row r="34" spans="1:99" x14ac:dyDescent="0.35">
      <c r="A34" s="28" t="s">
        <v>31</v>
      </c>
      <c r="B34" s="146" t="str">
        <f ca="1">IF('In depth results'!J6="","",'In depth results'!J6)</f>
        <v/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</row>
    <row r="35" spans="1:99" x14ac:dyDescent="0.35">
      <c r="A35" s="29"/>
      <c r="B35" s="147" t="s">
        <v>21</v>
      </c>
      <c r="C35" s="147"/>
      <c r="D35" s="148">
        <f ca="1">C40</f>
        <v>0</v>
      </c>
      <c r="E35" s="148">
        <f ca="1">D40</f>
        <v>0</v>
      </c>
      <c r="F35" s="148">
        <f t="shared" ref="F35:BQ35" ca="1" si="36">E40</f>
        <v>0</v>
      </c>
      <c r="G35" s="148">
        <f t="shared" ca="1" si="36"/>
        <v>0</v>
      </c>
      <c r="H35" s="148">
        <f t="shared" ca="1" si="36"/>
        <v>0</v>
      </c>
      <c r="I35" s="148">
        <f t="shared" ca="1" si="36"/>
        <v>0</v>
      </c>
      <c r="J35" s="148">
        <f t="shared" ca="1" si="36"/>
        <v>0</v>
      </c>
      <c r="K35" s="148">
        <f t="shared" ca="1" si="36"/>
        <v>0</v>
      </c>
      <c r="L35" s="148">
        <f t="shared" ca="1" si="36"/>
        <v>0</v>
      </c>
      <c r="M35" s="148">
        <f t="shared" ca="1" si="36"/>
        <v>0</v>
      </c>
      <c r="N35" s="148">
        <f t="shared" ca="1" si="36"/>
        <v>0</v>
      </c>
      <c r="O35" s="148">
        <f t="shared" ca="1" si="36"/>
        <v>0</v>
      </c>
      <c r="P35" s="148">
        <f t="shared" ca="1" si="36"/>
        <v>0</v>
      </c>
      <c r="Q35" s="148">
        <f t="shared" ca="1" si="36"/>
        <v>0</v>
      </c>
      <c r="R35" s="148">
        <f t="shared" ca="1" si="36"/>
        <v>0</v>
      </c>
      <c r="S35" s="148">
        <f t="shared" ca="1" si="36"/>
        <v>0</v>
      </c>
      <c r="T35" s="148">
        <f t="shared" ca="1" si="36"/>
        <v>0</v>
      </c>
      <c r="U35" s="148">
        <f t="shared" ca="1" si="36"/>
        <v>0</v>
      </c>
      <c r="V35" s="148">
        <f t="shared" ca="1" si="36"/>
        <v>0</v>
      </c>
      <c r="W35" s="148">
        <f t="shared" ca="1" si="36"/>
        <v>0</v>
      </c>
      <c r="X35" s="148">
        <f t="shared" ca="1" si="36"/>
        <v>0</v>
      </c>
      <c r="Y35" s="148">
        <f t="shared" ca="1" si="36"/>
        <v>0</v>
      </c>
      <c r="Z35" s="148">
        <f t="shared" ca="1" si="36"/>
        <v>0</v>
      </c>
      <c r="AA35" s="148">
        <f t="shared" ca="1" si="36"/>
        <v>0</v>
      </c>
      <c r="AB35" s="148">
        <f t="shared" ca="1" si="36"/>
        <v>0</v>
      </c>
      <c r="AC35" s="148">
        <f t="shared" ca="1" si="36"/>
        <v>0</v>
      </c>
      <c r="AD35" s="148">
        <f t="shared" ca="1" si="36"/>
        <v>0</v>
      </c>
      <c r="AE35" s="148">
        <f t="shared" ca="1" si="36"/>
        <v>0</v>
      </c>
      <c r="AF35" s="148">
        <f t="shared" ca="1" si="36"/>
        <v>0</v>
      </c>
      <c r="AG35" s="148">
        <f t="shared" ca="1" si="36"/>
        <v>0</v>
      </c>
      <c r="AH35" s="148">
        <f t="shared" ca="1" si="36"/>
        <v>0</v>
      </c>
      <c r="AI35" s="148">
        <f t="shared" ca="1" si="36"/>
        <v>0</v>
      </c>
      <c r="AJ35" s="148">
        <f t="shared" ca="1" si="36"/>
        <v>0</v>
      </c>
      <c r="AK35" s="148">
        <f t="shared" ca="1" si="36"/>
        <v>0</v>
      </c>
      <c r="AL35" s="148">
        <f t="shared" ca="1" si="36"/>
        <v>0</v>
      </c>
      <c r="AM35" s="148">
        <f t="shared" ca="1" si="36"/>
        <v>0</v>
      </c>
      <c r="AN35" s="148">
        <f t="shared" ca="1" si="36"/>
        <v>0</v>
      </c>
      <c r="AO35" s="148">
        <f t="shared" ca="1" si="36"/>
        <v>0</v>
      </c>
      <c r="AP35" s="148">
        <f t="shared" ca="1" si="36"/>
        <v>0</v>
      </c>
      <c r="AQ35" s="148">
        <f t="shared" ca="1" si="36"/>
        <v>0</v>
      </c>
      <c r="AR35" s="148">
        <f t="shared" ca="1" si="36"/>
        <v>0</v>
      </c>
      <c r="AS35" s="148">
        <f t="shared" ca="1" si="36"/>
        <v>0</v>
      </c>
      <c r="AT35" s="148">
        <f t="shared" ca="1" si="36"/>
        <v>0</v>
      </c>
      <c r="AU35" s="148">
        <f t="shared" ca="1" si="36"/>
        <v>0</v>
      </c>
      <c r="AV35" s="148">
        <f t="shared" ca="1" si="36"/>
        <v>0</v>
      </c>
      <c r="AW35" s="148">
        <f t="shared" ca="1" si="36"/>
        <v>0</v>
      </c>
      <c r="AX35" s="148">
        <f t="shared" ca="1" si="36"/>
        <v>0</v>
      </c>
      <c r="AY35" s="148">
        <f t="shared" ca="1" si="36"/>
        <v>0</v>
      </c>
      <c r="AZ35" s="148">
        <f t="shared" ca="1" si="36"/>
        <v>0</v>
      </c>
      <c r="BA35" s="148">
        <f t="shared" ca="1" si="36"/>
        <v>0</v>
      </c>
      <c r="BB35" s="148">
        <f t="shared" ca="1" si="36"/>
        <v>0</v>
      </c>
      <c r="BC35" s="148">
        <f t="shared" ca="1" si="36"/>
        <v>0</v>
      </c>
      <c r="BD35" s="148">
        <f t="shared" ca="1" si="36"/>
        <v>0</v>
      </c>
      <c r="BE35" s="148">
        <f t="shared" ca="1" si="36"/>
        <v>0</v>
      </c>
      <c r="BF35" s="148">
        <f t="shared" ca="1" si="36"/>
        <v>0</v>
      </c>
      <c r="BG35" s="148">
        <f t="shared" ca="1" si="36"/>
        <v>0</v>
      </c>
      <c r="BH35" s="148">
        <f t="shared" ca="1" si="36"/>
        <v>0</v>
      </c>
      <c r="BI35" s="148">
        <f t="shared" ca="1" si="36"/>
        <v>0</v>
      </c>
      <c r="BJ35" s="148">
        <f t="shared" ca="1" si="36"/>
        <v>0</v>
      </c>
      <c r="BK35" s="148">
        <f t="shared" ca="1" si="36"/>
        <v>0</v>
      </c>
      <c r="BL35" s="148">
        <f t="shared" ca="1" si="36"/>
        <v>0</v>
      </c>
      <c r="BM35" s="148">
        <f t="shared" ca="1" si="36"/>
        <v>0</v>
      </c>
      <c r="BN35" s="148">
        <f t="shared" ca="1" si="36"/>
        <v>0</v>
      </c>
      <c r="BO35" s="148">
        <f t="shared" ca="1" si="36"/>
        <v>0</v>
      </c>
      <c r="BP35" s="148">
        <f t="shared" ca="1" si="36"/>
        <v>0</v>
      </c>
      <c r="BQ35" s="148">
        <f t="shared" ca="1" si="36"/>
        <v>0</v>
      </c>
      <c r="BR35" s="148">
        <f t="shared" ref="BR35:CU35" ca="1" si="37">BQ40</f>
        <v>0</v>
      </c>
      <c r="BS35" s="148">
        <f t="shared" ca="1" si="37"/>
        <v>0</v>
      </c>
      <c r="BT35" s="148">
        <f t="shared" ca="1" si="37"/>
        <v>0</v>
      </c>
      <c r="BU35" s="148">
        <f t="shared" ca="1" si="37"/>
        <v>0</v>
      </c>
      <c r="BV35" s="148">
        <f t="shared" ca="1" si="37"/>
        <v>0</v>
      </c>
      <c r="BW35" s="148">
        <f t="shared" ca="1" si="37"/>
        <v>0</v>
      </c>
      <c r="BX35" s="148">
        <f t="shared" ca="1" si="37"/>
        <v>0</v>
      </c>
      <c r="BY35" s="148">
        <f t="shared" ca="1" si="37"/>
        <v>0</v>
      </c>
      <c r="BZ35" s="148">
        <f t="shared" ca="1" si="37"/>
        <v>0</v>
      </c>
      <c r="CA35" s="148">
        <f t="shared" ca="1" si="37"/>
        <v>0</v>
      </c>
      <c r="CB35" s="148">
        <f t="shared" ca="1" si="37"/>
        <v>0</v>
      </c>
      <c r="CC35" s="148">
        <f t="shared" ca="1" si="37"/>
        <v>0</v>
      </c>
      <c r="CD35" s="148">
        <f t="shared" ca="1" si="37"/>
        <v>0</v>
      </c>
      <c r="CE35" s="148">
        <f t="shared" ca="1" si="37"/>
        <v>0</v>
      </c>
      <c r="CF35" s="148">
        <f t="shared" ca="1" si="37"/>
        <v>0</v>
      </c>
      <c r="CG35" s="148">
        <f t="shared" ca="1" si="37"/>
        <v>0</v>
      </c>
      <c r="CH35" s="148">
        <f t="shared" ca="1" si="37"/>
        <v>0</v>
      </c>
      <c r="CI35" s="148">
        <f t="shared" ca="1" si="37"/>
        <v>0</v>
      </c>
      <c r="CJ35" s="148">
        <f t="shared" ca="1" si="37"/>
        <v>0</v>
      </c>
      <c r="CK35" s="148">
        <f t="shared" ca="1" si="37"/>
        <v>0</v>
      </c>
      <c r="CL35" s="148">
        <f t="shared" ca="1" si="37"/>
        <v>0</v>
      </c>
      <c r="CM35" s="148">
        <f t="shared" ca="1" si="37"/>
        <v>0</v>
      </c>
      <c r="CN35" s="148">
        <f t="shared" ca="1" si="37"/>
        <v>0</v>
      </c>
      <c r="CO35" s="148">
        <f t="shared" ca="1" si="37"/>
        <v>0</v>
      </c>
      <c r="CP35" s="148">
        <f t="shared" ca="1" si="37"/>
        <v>0</v>
      </c>
      <c r="CQ35" s="148">
        <f t="shared" ca="1" si="37"/>
        <v>0</v>
      </c>
      <c r="CR35" s="148">
        <f t="shared" ca="1" si="37"/>
        <v>0</v>
      </c>
      <c r="CS35" s="148">
        <f t="shared" ca="1" si="37"/>
        <v>0</v>
      </c>
      <c r="CT35" s="148">
        <f t="shared" ca="1" si="37"/>
        <v>0</v>
      </c>
      <c r="CU35" s="148">
        <f t="shared" ca="1" si="37"/>
        <v>0</v>
      </c>
    </row>
    <row r="36" spans="1:99" x14ac:dyDescent="0.35">
      <c r="A36" s="29"/>
      <c r="B36" s="147" t="s">
        <v>22</v>
      </c>
      <c r="C36" s="148">
        <f ca="1">C37*('In depth results'!L6/12)</f>
        <v>0</v>
      </c>
      <c r="D36" s="148">
        <f ca="1">D35*('In depth results'!$C$6/12)</f>
        <v>0</v>
      </c>
      <c r="E36" s="148">
        <f ca="1">E35*('In depth results'!$C$6/12)</f>
        <v>0</v>
      </c>
      <c r="F36" s="148">
        <f ca="1">F35*('In depth results'!$C$6/12)</f>
        <v>0</v>
      </c>
      <c r="G36" s="148">
        <f ca="1">G35*('In depth results'!$C$6/12)</f>
        <v>0</v>
      </c>
      <c r="H36" s="148">
        <f ca="1">H35*('In depth results'!$C$6/12)</f>
        <v>0</v>
      </c>
      <c r="I36" s="148">
        <f ca="1">I35*('In depth results'!$C$6/12)</f>
        <v>0</v>
      </c>
      <c r="J36" s="148">
        <f ca="1">J35*('In depth results'!$C$6/12)</f>
        <v>0</v>
      </c>
      <c r="K36" s="148">
        <f ca="1">K35*('In depth results'!$C$6/12)</f>
        <v>0</v>
      </c>
      <c r="L36" s="148">
        <f ca="1">L35*('In depth results'!$C$6/12)</f>
        <v>0</v>
      </c>
      <c r="M36" s="148">
        <f ca="1">M35*('In depth results'!$C$6/12)</f>
        <v>0</v>
      </c>
      <c r="N36" s="148">
        <f ca="1">N35*('In depth results'!$C$6/12)</f>
        <v>0</v>
      </c>
      <c r="O36" s="148">
        <f ca="1">O35*('In depth results'!$C$6/12)</f>
        <v>0</v>
      </c>
      <c r="P36" s="148">
        <f ca="1">P35*('In depth results'!$C$6/12)</f>
        <v>0</v>
      </c>
      <c r="Q36" s="148">
        <f ca="1">Q35*('In depth results'!$C$6/12)</f>
        <v>0</v>
      </c>
      <c r="R36" s="148">
        <f ca="1">R35*('In depth results'!$C$6/12)</f>
        <v>0</v>
      </c>
      <c r="S36" s="148">
        <f ca="1">S35*('In depth results'!$C$6/12)</f>
        <v>0</v>
      </c>
      <c r="T36" s="148">
        <f ca="1">T35*('In depth results'!$C$6/12)</f>
        <v>0</v>
      </c>
      <c r="U36" s="148">
        <f ca="1">U35*('In depth results'!$C$6/12)</f>
        <v>0</v>
      </c>
      <c r="V36" s="148">
        <f ca="1">V35*('In depth results'!$C$6/12)</f>
        <v>0</v>
      </c>
      <c r="W36" s="148">
        <f ca="1">W35*('In depth results'!$C$6/12)</f>
        <v>0</v>
      </c>
      <c r="X36" s="148">
        <f ca="1">X35*('In depth results'!$C$6/12)</f>
        <v>0</v>
      </c>
      <c r="Y36" s="148">
        <f ca="1">Y35*('In depth results'!$C$6/12)</f>
        <v>0</v>
      </c>
      <c r="Z36" s="148">
        <f ca="1">Z35*('In depth results'!$C$6/12)</f>
        <v>0</v>
      </c>
      <c r="AA36" s="148">
        <f ca="1">AA35*('In depth results'!$C$6/12)</f>
        <v>0</v>
      </c>
      <c r="AB36" s="148">
        <f ca="1">AB35*('In depth results'!$C$6/12)</f>
        <v>0</v>
      </c>
      <c r="AC36" s="148">
        <f ca="1">AC35*('In depth results'!$C$6/12)</f>
        <v>0</v>
      </c>
      <c r="AD36" s="148">
        <f ca="1">AD35*('In depth results'!$C$6/12)</f>
        <v>0</v>
      </c>
      <c r="AE36" s="148">
        <f ca="1">AE35*('In depth results'!$C$6/12)</f>
        <v>0</v>
      </c>
      <c r="AF36" s="148">
        <f ca="1">AF35*('In depth results'!$C$6/12)</f>
        <v>0</v>
      </c>
      <c r="AG36" s="148">
        <f ca="1">AG35*('In depth results'!$C$6/12)</f>
        <v>0</v>
      </c>
      <c r="AH36" s="148">
        <f ca="1">AH35*('In depth results'!$C$6/12)</f>
        <v>0</v>
      </c>
      <c r="AI36" s="148">
        <f ca="1">AI35*('In depth results'!$C$6/12)</f>
        <v>0</v>
      </c>
      <c r="AJ36" s="148">
        <f ca="1">AJ35*('In depth results'!$C$6/12)</f>
        <v>0</v>
      </c>
      <c r="AK36" s="148">
        <f ca="1">AK35*('In depth results'!$C$6/12)</f>
        <v>0</v>
      </c>
      <c r="AL36" s="148">
        <f ca="1">AL35*('In depth results'!$C$6/12)</f>
        <v>0</v>
      </c>
      <c r="AM36" s="148">
        <f ca="1">AM35*('In depth results'!$C$6/12)</f>
        <v>0</v>
      </c>
      <c r="AN36" s="148">
        <f ca="1">AN35*('In depth results'!$C$6/12)</f>
        <v>0</v>
      </c>
      <c r="AO36" s="148">
        <f ca="1">AO35*('In depth results'!$C$6/12)</f>
        <v>0</v>
      </c>
      <c r="AP36" s="148">
        <f ca="1">AP35*('In depth results'!$C$6/12)</f>
        <v>0</v>
      </c>
      <c r="AQ36" s="148">
        <f ca="1">AQ35*('In depth results'!$C$6/12)</f>
        <v>0</v>
      </c>
      <c r="AR36" s="148">
        <f ca="1">AR35*('In depth results'!$C$6/12)</f>
        <v>0</v>
      </c>
      <c r="AS36" s="148">
        <f ca="1">AS35*('In depth results'!$C$6/12)</f>
        <v>0</v>
      </c>
      <c r="AT36" s="148">
        <f ca="1">AT35*('In depth results'!$C$6/12)</f>
        <v>0</v>
      </c>
      <c r="AU36" s="148">
        <f ca="1">AU35*('In depth results'!$C$6/12)</f>
        <v>0</v>
      </c>
      <c r="AV36" s="148">
        <f ca="1">AV35*('In depth results'!$C$6/12)</f>
        <v>0</v>
      </c>
      <c r="AW36" s="148">
        <f ca="1">AW35*('In depth results'!$C$6/12)</f>
        <v>0</v>
      </c>
      <c r="AX36" s="148">
        <f ca="1">AX35*('In depth results'!$C$6/12)</f>
        <v>0</v>
      </c>
      <c r="AY36" s="148">
        <f ca="1">AY35*('In depth results'!$C$6/12)</f>
        <v>0</v>
      </c>
      <c r="AZ36" s="148">
        <f ca="1">AZ35*('In depth results'!$C$6/12)</f>
        <v>0</v>
      </c>
      <c r="BA36" s="148">
        <f ca="1">BA35*('In depth results'!$C$6/12)</f>
        <v>0</v>
      </c>
      <c r="BB36" s="148">
        <f ca="1">BB35*('In depth results'!$C$6/12)</f>
        <v>0</v>
      </c>
      <c r="BC36" s="148">
        <f ca="1">BC35*('In depth results'!$C$6/12)</f>
        <v>0</v>
      </c>
      <c r="BD36" s="148">
        <f ca="1">BD35*('In depth results'!$C$6/12)</f>
        <v>0</v>
      </c>
      <c r="BE36" s="148">
        <f ca="1">BE35*('In depth results'!$C$6/12)</f>
        <v>0</v>
      </c>
      <c r="BF36" s="148">
        <f ca="1">BF35*('In depth results'!$C$6/12)</f>
        <v>0</v>
      </c>
      <c r="BG36" s="148">
        <f ca="1">BG35*('In depth results'!$C$6/12)</f>
        <v>0</v>
      </c>
      <c r="BH36" s="148">
        <f ca="1">BH35*('In depth results'!$C$6/12)</f>
        <v>0</v>
      </c>
      <c r="BI36" s="148">
        <f ca="1">BI35*('In depth results'!$C$6/12)</f>
        <v>0</v>
      </c>
      <c r="BJ36" s="148">
        <f ca="1">BJ35*('In depth results'!$C$6/12)</f>
        <v>0</v>
      </c>
      <c r="BK36" s="148">
        <f ca="1">BK35*('In depth results'!$C$6/12)</f>
        <v>0</v>
      </c>
      <c r="BL36" s="148">
        <f ca="1">BL35*('In depth results'!$C$6/12)</f>
        <v>0</v>
      </c>
      <c r="BM36" s="148">
        <f ca="1">BM35*('In depth results'!$C$6/12)</f>
        <v>0</v>
      </c>
      <c r="BN36" s="148">
        <f ca="1">BN35*('In depth results'!$C$6/12)</f>
        <v>0</v>
      </c>
      <c r="BO36" s="148">
        <f ca="1">BO35*('In depth results'!$C$6/12)</f>
        <v>0</v>
      </c>
      <c r="BP36" s="148">
        <f ca="1">BP35*('In depth results'!$C$6/12)</f>
        <v>0</v>
      </c>
      <c r="BQ36" s="148">
        <f ca="1">BQ35*('In depth results'!$C$6/12)</f>
        <v>0</v>
      </c>
      <c r="BR36" s="148">
        <f ca="1">BR35*('In depth results'!$C$6/12)</f>
        <v>0</v>
      </c>
      <c r="BS36" s="148">
        <f ca="1">BS35*('In depth results'!$C$6/12)</f>
        <v>0</v>
      </c>
      <c r="BT36" s="148">
        <f ca="1">BT35*('In depth results'!$C$6/12)</f>
        <v>0</v>
      </c>
      <c r="BU36" s="148">
        <f ca="1">BU35*('In depth results'!$C$6/12)</f>
        <v>0</v>
      </c>
      <c r="BV36" s="148">
        <f ca="1">BV35*('In depth results'!$C$6/12)</f>
        <v>0</v>
      </c>
      <c r="BW36" s="148">
        <f ca="1">BW35*('In depth results'!$C$6/12)</f>
        <v>0</v>
      </c>
      <c r="BX36" s="148">
        <f ca="1">BX35*('In depth results'!$C$6/12)</f>
        <v>0</v>
      </c>
      <c r="BY36" s="148">
        <f ca="1">BY35*('In depth results'!$C$6/12)</f>
        <v>0</v>
      </c>
      <c r="BZ36" s="148">
        <f ca="1">BZ35*('In depth results'!$C$6/12)</f>
        <v>0</v>
      </c>
      <c r="CA36" s="148">
        <f ca="1">CA35*('In depth results'!$C$6/12)</f>
        <v>0</v>
      </c>
      <c r="CB36" s="148">
        <f ca="1">CB35*('In depth results'!$C$6/12)</f>
        <v>0</v>
      </c>
      <c r="CC36" s="148">
        <f ca="1">CC35*('In depth results'!$C$6/12)</f>
        <v>0</v>
      </c>
      <c r="CD36" s="148">
        <f ca="1">CD35*('In depth results'!$C$6/12)</f>
        <v>0</v>
      </c>
      <c r="CE36" s="148">
        <f ca="1">CE35*('In depth results'!$C$6/12)</f>
        <v>0</v>
      </c>
      <c r="CF36" s="148">
        <f ca="1">CF35*('In depth results'!$C$6/12)</f>
        <v>0</v>
      </c>
      <c r="CG36" s="148">
        <f ca="1">CG35*('In depth results'!$C$6/12)</f>
        <v>0</v>
      </c>
      <c r="CH36" s="148">
        <f ca="1">CH35*('In depth results'!$C$6/12)</f>
        <v>0</v>
      </c>
      <c r="CI36" s="148">
        <f ca="1">CI35*('In depth results'!$C$6/12)</f>
        <v>0</v>
      </c>
      <c r="CJ36" s="148">
        <f ca="1">CJ35*('In depth results'!$C$6/12)</f>
        <v>0</v>
      </c>
      <c r="CK36" s="148">
        <f ca="1">CK35*('In depth results'!$C$6/12)</f>
        <v>0</v>
      </c>
      <c r="CL36" s="148">
        <f ca="1">CL35*('In depth results'!$C$6/12)</f>
        <v>0</v>
      </c>
      <c r="CM36" s="148">
        <f ca="1">CM35*('In depth results'!$C$6/12)</f>
        <v>0</v>
      </c>
      <c r="CN36" s="148">
        <f ca="1">CN35*('In depth results'!$C$6/12)</f>
        <v>0</v>
      </c>
      <c r="CO36" s="148">
        <f ca="1">CO35*('In depth results'!$C$6/12)</f>
        <v>0</v>
      </c>
      <c r="CP36" s="148">
        <f ca="1">CP35*('In depth results'!$C$6/12)</f>
        <v>0</v>
      </c>
      <c r="CQ36" s="148">
        <f ca="1">CQ35*('In depth results'!$C$6/12)</f>
        <v>0</v>
      </c>
      <c r="CR36" s="148">
        <f ca="1">CR35*('In depth results'!$C$6/12)</f>
        <v>0</v>
      </c>
      <c r="CS36" s="148">
        <f ca="1">CS35*('In depth results'!$C$6/12)</f>
        <v>0</v>
      </c>
      <c r="CT36" s="148">
        <f ca="1">CT35*('In depth results'!$C$6/12)</f>
        <v>0</v>
      </c>
      <c r="CU36" s="148">
        <f ca="1">CU35*('In depth results'!$C$6/12)</f>
        <v>0</v>
      </c>
    </row>
    <row r="37" spans="1:99" x14ac:dyDescent="0.35">
      <c r="A37" s="29"/>
      <c r="B37" s="147" t="s">
        <v>23</v>
      </c>
      <c r="C37" s="148">
        <f ca="1">'In depth results'!K6</f>
        <v>0</v>
      </c>
      <c r="D37" s="148">
        <f ca="1">D35+D36</f>
        <v>0</v>
      </c>
      <c r="E37" s="148">
        <f t="shared" ref="E37:BP37" ca="1" si="38">E35+E36</f>
        <v>0</v>
      </c>
      <c r="F37" s="148">
        <f t="shared" ca="1" si="38"/>
        <v>0</v>
      </c>
      <c r="G37" s="148">
        <f t="shared" ca="1" si="38"/>
        <v>0</v>
      </c>
      <c r="H37" s="148">
        <f t="shared" ca="1" si="38"/>
        <v>0</v>
      </c>
      <c r="I37" s="148">
        <f t="shared" ca="1" si="38"/>
        <v>0</v>
      </c>
      <c r="J37" s="148">
        <f t="shared" ca="1" si="38"/>
        <v>0</v>
      </c>
      <c r="K37" s="148">
        <f t="shared" ca="1" si="38"/>
        <v>0</v>
      </c>
      <c r="L37" s="148">
        <f t="shared" ca="1" si="38"/>
        <v>0</v>
      </c>
      <c r="M37" s="148">
        <f t="shared" ca="1" si="38"/>
        <v>0</v>
      </c>
      <c r="N37" s="148">
        <f t="shared" ca="1" si="38"/>
        <v>0</v>
      </c>
      <c r="O37" s="148">
        <f t="shared" ca="1" si="38"/>
        <v>0</v>
      </c>
      <c r="P37" s="148">
        <f t="shared" ca="1" si="38"/>
        <v>0</v>
      </c>
      <c r="Q37" s="148">
        <f t="shared" ca="1" si="38"/>
        <v>0</v>
      </c>
      <c r="R37" s="148">
        <f t="shared" ca="1" si="38"/>
        <v>0</v>
      </c>
      <c r="S37" s="148">
        <f t="shared" ca="1" si="38"/>
        <v>0</v>
      </c>
      <c r="T37" s="148">
        <f t="shared" ca="1" si="38"/>
        <v>0</v>
      </c>
      <c r="U37" s="148">
        <f t="shared" ca="1" si="38"/>
        <v>0</v>
      </c>
      <c r="V37" s="148">
        <f t="shared" ca="1" si="38"/>
        <v>0</v>
      </c>
      <c r="W37" s="148">
        <f t="shared" ca="1" si="38"/>
        <v>0</v>
      </c>
      <c r="X37" s="148">
        <f t="shared" ca="1" si="38"/>
        <v>0</v>
      </c>
      <c r="Y37" s="148">
        <f t="shared" ca="1" si="38"/>
        <v>0</v>
      </c>
      <c r="Z37" s="148">
        <f t="shared" ca="1" si="38"/>
        <v>0</v>
      </c>
      <c r="AA37" s="148">
        <f t="shared" ca="1" si="38"/>
        <v>0</v>
      </c>
      <c r="AB37" s="148">
        <f t="shared" ca="1" si="38"/>
        <v>0</v>
      </c>
      <c r="AC37" s="148">
        <f t="shared" ca="1" si="38"/>
        <v>0</v>
      </c>
      <c r="AD37" s="148">
        <f t="shared" ca="1" si="38"/>
        <v>0</v>
      </c>
      <c r="AE37" s="148">
        <f t="shared" ca="1" si="38"/>
        <v>0</v>
      </c>
      <c r="AF37" s="148">
        <f t="shared" ca="1" si="38"/>
        <v>0</v>
      </c>
      <c r="AG37" s="148">
        <f t="shared" ca="1" si="38"/>
        <v>0</v>
      </c>
      <c r="AH37" s="148">
        <f t="shared" ca="1" si="38"/>
        <v>0</v>
      </c>
      <c r="AI37" s="148">
        <f t="shared" ca="1" si="38"/>
        <v>0</v>
      </c>
      <c r="AJ37" s="148">
        <f t="shared" ca="1" si="38"/>
        <v>0</v>
      </c>
      <c r="AK37" s="148">
        <f t="shared" ca="1" si="38"/>
        <v>0</v>
      </c>
      <c r="AL37" s="148">
        <f t="shared" ca="1" si="38"/>
        <v>0</v>
      </c>
      <c r="AM37" s="148">
        <f t="shared" ca="1" si="38"/>
        <v>0</v>
      </c>
      <c r="AN37" s="148">
        <f t="shared" ca="1" si="38"/>
        <v>0</v>
      </c>
      <c r="AO37" s="148">
        <f t="shared" ca="1" si="38"/>
        <v>0</v>
      </c>
      <c r="AP37" s="148">
        <f t="shared" ca="1" si="38"/>
        <v>0</v>
      </c>
      <c r="AQ37" s="148">
        <f t="shared" ca="1" si="38"/>
        <v>0</v>
      </c>
      <c r="AR37" s="148">
        <f t="shared" ca="1" si="38"/>
        <v>0</v>
      </c>
      <c r="AS37" s="148">
        <f t="shared" ca="1" si="38"/>
        <v>0</v>
      </c>
      <c r="AT37" s="148">
        <f t="shared" ca="1" si="38"/>
        <v>0</v>
      </c>
      <c r="AU37" s="148">
        <f t="shared" ca="1" si="38"/>
        <v>0</v>
      </c>
      <c r="AV37" s="148">
        <f t="shared" ca="1" si="38"/>
        <v>0</v>
      </c>
      <c r="AW37" s="148">
        <f t="shared" ca="1" si="38"/>
        <v>0</v>
      </c>
      <c r="AX37" s="148">
        <f t="shared" ca="1" si="38"/>
        <v>0</v>
      </c>
      <c r="AY37" s="148">
        <f t="shared" ca="1" si="38"/>
        <v>0</v>
      </c>
      <c r="AZ37" s="148">
        <f t="shared" ca="1" si="38"/>
        <v>0</v>
      </c>
      <c r="BA37" s="148">
        <f t="shared" ca="1" si="38"/>
        <v>0</v>
      </c>
      <c r="BB37" s="148">
        <f t="shared" ca="1" si="38"/>
        <v>0</v>
      </c>
      <c r="BC37" s="148">
        <f t="shared" ca="1" si="38"/>
        <v>0</v>
      </c>
      <c r="BD37" s="148">
        <f t="shared" ca="1" si="38"/>
        <v>0</v>
      </c>
      <c r="BE37" s="148">
        <f t="shared" ca="1" si="38"/>
        <v>0</v>
      </c>
      <c r="BF37" s="148">
        <f t="shared" ca="1" si="38"/>
        <v>0</v>
      </c>
      <c r="BG37" s="148">
        <f t="shared" ca="1" si="38"/>
        <v>0</v>
      </c>
      <c r="BH37" s="148">
        <f t="shared" ca="1" si="38"/>
        <v>0</v>
      </c>
      <c r="BI37" s="148">
        <f t="shared" ca="1" si="38"/>
        <v>0</v>
      </c>
      <c r="BJ37" s="148">
        <f t="shared" ca="1" si="38"/>
        <v>0</v>
      </c>
      <c r="BK37" s="148">
        <f t="shared" ca="1" si="38"/>
        <v>0</v>
      </c>
      <c r="BL37" s="148">
        <f t="shared" ca="1" si="38"/>
        <v>0</v>
      </c>
      <c r="BM37" s="148">
        <f t="shared" ca="1" si="38"/>
        <v>0</v>
      </c>
      <c r="BN37" s="148">
        <f t="shared" ca="1" si="38"/>
        <v>0</v>
      </c>
      <c r="BO37" s="148">
        <f t="shared" ca="1" si="38"/>
        <v>0</v>
      </c>
      <c r="BP37" s="148">
        <f t="shared" ca="1" si="38"/>
        <v>0</v>
      </c>
      <c r="BQ37" s="148">
        <f t="shared" ref="BQ37:CU37" ca="1" si="39">BQ35+BQ36</f>
        <v>0</v>
      </c>
      <c r="BR37" s="148">
        <f t="shared" ca="1" si="39"/>
        <v>0</v>
      </c>
      <c r="BS37" s="148">
        <f t="shared" ca="1" si="39"/>
        <v>0</v>
      </c>
      <c r="BT37" s="148">
        <f t="shared" ca="1" si="39"/>
        <v>0</v>
      </c>
      <c r="BU37" s="148">
        <f t="shared" ca="1" si="39"/>
        <v>0</v>
      </c>
      <c r="BV37" s="148">
        <f t="shared" ca="1" si="39"/>
        <v>0</v>
      </c>
      <c r="BW37" s="148">
        <f t="shared" ca="1" si="39"/>
        <v>0</v>
      </c>
      <c r="BX37" s="148">
        <f t="shared" ca="1" si="39"/>
        <v>0</v>
      </c>
      <c r="BY37" s="148">
        <f t="shared" ca="1" si="39"/>
        <v>0</v>
      </c>
      <c r="BZ37" s="148">
        <f t="shared" ca="1" si="39"/>
        <v>0</v>
      </c>
      <c r="CA37" s="148">
        <f t="shared" ca="1" si="39"/>
        <v>0</v>
      </c>
      <c r="CB37" s="148">
        <f t="shared" ca="1" si="39"/>
        <v>0</v>
      </c>
      <c r="CC37" s="148">
        <f t="shared" ca="1" si="39"/>
        <v>0</v>
      </c>
      <c r="CD37" s="148">
        <f t="shared" ca="1" si="39"/>
        <v>0</v>
      </c>
      <c r="CE37" s="148">
        <f t="shared" ca="1" si="39"/>
        <v>0</v>
      </c>
      <c r="CF37" s="148">
        <f t="shared" ca="1" si="39"/>
        <v>0</v>
      </c>
      <c r="CG37" s="148">
        <f t="shared" ca="1" si="39"/>
        <v>0</v>
      </c>
      <c r="CH37" s="148">
        <f t="shared" ca="1" si="39"/>
        <v>0</v>
      </c>
      <c r="CI37" s="148">
        <f t="shared" ca="1" si="39"/>
        <v>0</v>
      </c>
      <c r="CJ37" s="148">
        <f t="shared" ca="1" si="39"/>
        <v>0</v>
      </c>
      <c r="CK37" s="148">
        <f t="shared" ca="1" si="39"/>
        <v>0</v>
      </c>
      <c r="CL37" s="148">
        <f t="shared" ca="1" si="39"/>
        <v>0</v>
      </c>
      <c r="CM37" s="148">
        <f t="shared" ca="1" si="39"/>
        <v>0</v>
      </c>
      <c r="CN37" s="148">
        <f t="shared" ca="1" si="39"/>
        <v>0</v>
      </c>
      <c r="CO37" s="148">
        <f t="shared" ca="1" si="39"/>
        <v>0</v>
      </c>
      <c r="CP37" s="148">
        <f t="shared" ca="1" si="39"/>
        <v>0</v>
      </c>
      <c r="CQ37" s="148">
        <f t="shared" ca="1" si="39"/>
        <v>0</v>
      </c>
      <c r="CR37" s="148">
        <f t="shared" ca="1" si="39"/>
        <v>0</v>
      </c>
      <c r="CS37" s="148">
        <f t="shared" ca="1" si="39"/>
        <v>0</v>
      </c>
      <c r="CT37" s="148">
        <f t="shared" ca="1" si="39"/>
        <v>0</v>
      </c>
      <c r="CU37" s="148">
        <f t="shared" ca="1" si="39"/>
        <v>0</v>
      </c>
    </row>
    <row r="38" spans="1:99" x14ac:dyDescent="0.35">
      <c r="A38" s="29"/>
      <c r="B38" s="147" t="s">
        <v>24</v>
      </c>
      <c r="C38" s="148">
        <f ca="1">'In depth results'!$M$6+(C28-C29)</f>
        <v>0</v>
      </c>
      <c r="D38" s="148">
        <f ca="1">IF(D37=0,'In depth results'!$M$6,'In depth results'!$M$6)+(D28-D29)</f>
        <v>0</v>
      </c>
      <c r="E38" s="148">
        <f ca="1">IF(E37=0,'In depth results'!$M$6,'In depth results'!$M$6)+(E28-E29)</f>
        <v>0</v>
      </c>
      <c r="F38" s="148">
        <f ca="1">IF(F37=0,'In depth results'!$M$6,'In depth results'!$M$6)+(F28-F29)</f>
        <v>0</v>
      </c>
      <c r="G38" s="148">
        <f ca="1">IF(G37=0,'In depth results'!$M$6,'In depth results'!$M$6)+(G28-G29)</f>
        <v>0</v>
      </c>
      <c r="H38" s="148">
        <f ca="1">IF(H37=0,'In depth results'!$M$6,'In depth results'!$M$6)+(H28-H29)</f>
        <v>0</v>
      </c>
      <c r="I38" s="148">
        <f ca="1">IF(I37=0,'In depth results'!$M$6,'In depth results'!$M$6)+(I28-I29)</f>
        <v>0</v>
      </c>
      <c r="J38" s="148">
        <f ca="1">IF(J37=0,'In depth results'!$M$6,'In depth results'!$M$6)+(J28-J29)</f>
        <v>0</v>
      </c>
      <c r="K38" s="148">
        <f ca="1">IF(K37=0,'In depth results'!$M$6,'In depth results'!$M$6)+(K28-K29)</f>
        <v>0</v>
      </c>
      <c r="L38" s="148">
        <f ca="1">IF(L37=0,'In depth results'!$M$6,'In depth results'!$M$6)+(L28-L29)</f>
        <v>0</v>
      </c>
      <c r="M38" s="148">
        <f ca="1">IF(M37=0,'In depth results'!$M$6,'In depth results'!$M$6)+(M28-M29)</f>
        <v>0</v>
      </c>
      <c r="N38" s="148">
        <f ca="1">IF(N37=0,'In depth results'!$M$6,'In depth results'!$M$6)+(N28-N29)</f>
        <v>0</v>
      </c>
      <c r="O38" s="148">
        <f ca="1">IF(O37=0,'In depth results'!$M$6,'In depth results'!$M$6)+(O28-O29)</f>
        <v>0</v>
      </c>
      <c r="P38" s="148">
        <f ca="1">IF(P37=0,'In depth results'!$M$6,'In depth results'!$M$6)+(P28-P29)</f>
        <v>0</v>
      </c>
      <c r="Q38" s="148">
        <f ca="1">IF(Q37=0,'In depth results'!$M$6,'In depth results'!$M$6)+(Q28-Q29)</f>
        <v>0</v>
      </c>
      <c r="R38" s="148">
        <f ca="1">IF(R37=0,'In depth results'!$M$6,'In depth results'!$M$6)+(R28-R29)</f>
        <v>0</v>
      </c>
      <c r="S38" s="148">
        <f ca="1">IF(S37=0,'In depth results'!$M$6,'In depth results'!$M$6)+(S28-S29)</f>
        <v>0</v>
      </c>
      <c r="T38" s="148">
        <f ca="1">IF(T37=0,'In depth results'!$M$6,'In depth results'!$M$6)+(T28-T29)</f>
        <v>0</v>
      </c>
      <c r="U38" s="148">
        <f ca="1">IF(U37=0,'In depth results'!$M$6,'In depth results'!$M$6)+(U28-U29)</f>
        <v>0</v>
      </c>
      <c r="V38" s="148">
        <f ca="1">IF(V37=0,'In depth results'!$M$6,'In depth results'!$M$6)+(V28-V29)</f>
        <v>0</v>
      </c>
      <c r="W38" s="148">
        <f ca="1">IF(W37=0,'In depth results'!$M$6,'In depth results'!$M$6)+(W28-W29)</f>
        <v>0</v>
      </c>
      <c r="X38" s="148">
        <f ca="1">IF(X37=0,'In depth results'!$M$6,'In depth results'!$M$6)+(X28-X29)</f>
        <v>0</v>
      </c>
      <c r="Y38" s="148">
        <f ca="1">IF(Y37=0,'In depth results'!$M$6,'In depth results'!$M$6)+(Y28-Y29)</f>
        <v>0</v>
      </c>
      <c r="Z38" s="148">
        <f ca="1">IF(Z37=0,'In depth results'!$M$6,'In depth results'!$M$6)+(Z28-Z29)</f>
        <v>0</v>
      </c>
      <c r="AA38" s="148">
        <f ca="1">IF(AA37=0,'In depth results'!$M$6,'In depth results'!$M$6)+(AA28-AA29)</f>
        <v>0</v>
      </c>
      <c r="AB38" s="148">
        <f ca="1">IF(AB37=0,'In depth results'!$M$6,'In depth results'!$M$6)+(AB28-AB29)</f>
        <v>0</v>
      </c>
      <c r="AC38" s="148">
        <f ca="1">IF(AC37=0,'In depth results'!$M$6,'In depth results'!$M$6)+(AC28-AC29)</f>
        <v>0</v>
      </c>
      <c r="AD38" s="148">
        <f ca="1">IF(AD37=0,'In depth results'!$M$6,'In depth results'!$M$6)+(AD28-AD29)</f>
        <v>0</v>
      </c>
      <c r="AE38" s="148">
        <f ca="1">IF(AE37=0,'In depth results'!$M$6,'In depth results'!$M$6)+(AE28-AE29)</f>
        <v>0</v>
      </c>
      <c r="AF38" s="148">
        <f ca="1">IF(AF37=0,'In depth results'!$M$6,'In depth results'!$M$6)+(AF28-AF29)</f>
        <v>0</v>
      </c>
      <c r="AG38" s="148">
        <f ca="1">IF(AG37=0,'In depth results'!$M$6,'In depth results'!$M$6)+(AG28-AG29)</f>
        <v>27.613364500605655</v>
      </c>
      <c r="AH38" s="148">
        <f ca="1">IF(AH37=0,'In depth results'!$M$6,'In depth results'!$M$6)+(AH28-AH29)</f>
        <v>320</v>
      </c>
      <c r="AI38" s="148">
        <f ca="1">IF(AI37=0,'In depth results'!$M$6,'In depth results'!$M$6)+(AI28-AI29)</f>
        <v>320</v>
      </c>
      <c r="AJ38" s="148">
        <f ca="1">IF(AJ37=0,'In depth results'!$M$6,'In depth results'!$M$6)+(AJ28-AJ29)</f>
        <v>320</v>
      </c>
      <c r="AK38" s="148">
        <f ca="1">IF(AK37=0,'In depth results'!$M$6,'In depth results'!$M$6)+(AK28-AK29)</f>
        <v>320</v>
      </c>
      <c r="AL38" s="148">
        <f ca="1">IF(AL37=0,'In depth results'!$M$6,'In depth results'!$M$6)+(AL28-AL29)</f>
        <v>320</v>
      </c>
      <c r="AM38" s="148">
        <f ca="1">IF(AM37=0,'In depth results'!$M$6,'In depth results'!$M$6)+(AM28-AM29)</f>
        <v>320</v>
      </c>
      <c r="AN38" s="148">
        <f ca="1">IF(AN37=0,'In depth results'!$M$6,'In depth results'!$M$6)+(AN28-AN29)</f>
        <v>320</v>
      </c>
      <c r="AO38" s="148">
        <f ca="1">IF(AO37=0,'In depth results'!$M$6,'In depth results'!$M$6)+(AO28-AO29)</f>
        <v>320</v>
      </c>
      <c r="AP38" s="148">
        <f ca="1">IF(AP37=0,'In depth results'!$M$6,'In depth results'!$M$6)+(AP28-AP29)</f>
        <v>320</v>
      </c>
      <c r="AQ38" s="148">
        <f ca="1">IF(AQ37=0,'In depth results'!$M$6,'In depth results'!$M$6)+(AQ28-AQ29)</f>
        <v>320</v>
      </c>
      <c r="AR38" s="148">
        <f ca="1">IF(AR37=0,'In depth results'!$M$6,'In depth results'!$M$6)+(AR28-AR29)</f>
        <v>320</v>
      </c>
      <c r="AS38" s="148">
        <f ca="1">IF(AS37=0,'In depth results'!$M$6,'In depth results'!$M$6)+(AS28-AS29)</f>
        <v>320</v>
      </c>
      <c r="AT38" s="148">
        <f ca="1">IF(AT37=0,'In depth results'!$M$6,'In depth results'!$M$6)+(AT28-AT29)</f>
        <v>320</v>
      </c>
      <c r="AU38" s="148">
        <f ca="1">IF(AU37=0,'In depth results'!$M$6,'In depth results'!$M$6)+(AU28-AU29)</f>
        <v>320</v>
      </c>
      <c r="AV38" s="148">
        <f ca="1">IF(AV37=0,'In depth results'!$M$6,'In depth results'!$M$6)+(AV28-AV29)</f>
        <v>320</v>
      </c>
      <c r="AW38" s="148">
        <f ca="1">IF(AW37=0,'In depth results'!$M$6,'In depth results'!$M$6)+(AW28-AW29)</f>
        <v>320</v>
      </c>
      <c r="AX38" s="148">
        <f ca="1">IF(AX37=0,'In depth results'!$M$6,'In depth results'!$M$6)+(AX28-AX29)</f>
        <v>320</v>
      </c>
      <c r="AY38" s="148">
        <f ca="1">IF(AY37=0,'In depth results'!$M$6,'In depth results'!$M$6)+(AY28-AY29)</f>
        <v>420</v>
      </c>
      <c r="AZ38" s="148">
        <f ca="1">IF(AZ37=0,'In depth results'!$M$6,'In depth results'!$M$6)+(AZ28-AZ29)</f>
        <v>420</v>
      </c>
      <c r="BA38" s="148">
        <f ca="1">IF(BA37=0,'In depth results'!$M$6,'In depth results'!$M$6)+(BA28-BA29)</f>
        <v>420</v>
      </c>
      <c r="BB38" s="148">
        <f ca="1">IF(BB37=0,'In depth results'!$M$6,'In depth results'!$M$6)+(BB28-BB29)</f>
        <v>420</v>
      </c>
      <c r="BC38" s="148">
        <f ca="1">IF(BC37=0,'In depth results'!$M$6,'In depth results'!$M$6)+(BC28-BC29)</f>
        <v>420</v>
      </c>
      <c r="BD38" s="148">
        <f ca="1">IF(BD37=0,'In depth results'!$M$6,'In depth results'!$M$6)+(BD28-BD29)</f>
        <v>420</v>
      </c>
      <c r="BE38" s="148">
        <f ca="1">IF(BE37=0,'In depth results'!$M$6,'In depth results'!$M$6)+(BE28-BE29)</f>
        <v>420</v>
      </c>
      <c r="BF38" s="148">
        <f ca="1">IF(BF37=0,'In depth results'!$M$6,'In depth results'!$M$6)+(BF28-BF29)</f>
        <v>420</v>
      </c>
      <c r="BG38" s="148">
        <f ca="1">IF(BG37=0,'In depth results'!$M$6,'In depth results'!$M$6)+(BG28-BG29)</f>
        <v>420</v>
      </c>
      <c r="BH38" s="148">
        <f ca="1">IF(BH37=0,'In depth results'!$M$6,'In depth results'!$M$6)+(BH28-BH29)</f>
        <v>420</v>
      </c>
      <c r="BI38" s="148">
        <f ca="1">IF(BI37=0,'In depth results'!$M$6,'In depth results'!$M$6)+(BI28-BI29)</f>
        <v>420</v>
      </c>
      <c r="BJ38" s="148">
        <f ca="1">IF(BJ37=0,'In depth results'!$M$6,'In depth results'!$M$6)+(BJ28-BJ29)</f>
        <v>420</v>
      </c>
      <c r="BK38" s="148">
        <f ca="1">IF(BK37=0,'In depth results'!$M$6,'In depth results'!$M$6)+(BK28-BK29)</f>
        <v>420</v>
      </c>
      <c r="BL38" s="148">
        <f ca="1">IF(BL37=0,'In depth results'!$M$6,'In depth results'!$M$6)+(BL28-BL29)</f>
        <v>420</v>
      </c>
      <c r="BM38" s="148">
        <f ca="1">IF(BM37=0,'In depth results'!$M$6,'In depth results'!$M$6)+(BM28-BM29)</f>
        <v>420</v>
      </c>
      <c r="BN38" s="148">
        <f ca="1">IF(BN37=0,'In depth results'!$M$6,'In depth results'!$M$6)+(BN28-BN29)</f>
        <v>420</v>
      </c>
      <c r="BO38" s="148">
        <f ca="1">IF(BO37=0,'In depth results'!$M$6,'In depth results'!$M$6)+(BO28-BO29)</f>
        <v>420</v>
      </c>
      <c r="BP38" s="148">
        <f ca="1">IF(BP37=0,'In depth results'!$M$6,'In depth results'!$M$6)+(BP28-BP29)</f>
        <v>420</v>
      </c>
      <c r="BQ38" s="148">
        <f ca="1">IF(BQ37=0,'In depth results'!$M$6,'In depth results'!$M$6)+(BQ28-BQ29)</f>
        <v>420</v>
      </c>
      <c r="BR38" s="148">
        <f ca="1">IF(BR37=0,'In depth results'!$M$6,'In depth results'!$M$6)+(BR28-BR29)</f>
        <v>420</v>
      </c>
      <c r="BS38" s="148">
        <f ca="1">IF(BS37=0,'In depth results'!$M$6,'In depth results'!$M$6)+(BS28-BS29)</f>
        <v>420</v>
      </c>
      <c r="BT38" s="148">
        <f ca="1">IF(BT37=0,'In depth results'!$M$6,'In depth results'!$M$6)+(BT28-BT29)</f>
        <v>420</v>
      </c>
      <c r="BU38" s="148">
        <f ca="1">IF(BU37=0,'In depth results'!$M$6,'In depth results'!$M$6)+(BU28-BU29)</f>
        <v>420</v>
      </c>
      <c r="BV38" s="148">
        <f ca="1">IF(BV37=0,'In depth results'!$M$6,'In depth results'!$M$6)+(BV28-BV29)</f>
        <v>420</v>
      </c>
      <c r="BW38" s="148">
        <f ca="1">IF(BW37=0,'In depth results'!$M$6,'In depth results'!$M$6)+(BW28-BW29)</f>
        <v>420</v>
      </c>
      <c r="BX38" s="148">
        <f ca="1">IF(BX37=0,'In depth results'!$M$6,'In depth results'!$M$6)+(BX28-BX29)</f>
        <v>420</v>
      </c>
      <c r="BY38" s="148">
        <f ca="1">IF(BY37=0,'In depth results'!$M$6,'In depth results'!$M$6)+(BY28-BY29)</f>
        <v>420</v>
      </c>
      <c r="BZ38" s="148">
        <f ca="1">IF(BZ37=0,'In depth results'!$M$6,'In depth results'!$M$6)+(BZ28-BZ29)</f>
        <v>420</v>
      </c>
      <c r="CA38" s="148">
        <f ca="1">IF(CA37=0,'In depth results'!$M$6,'In depth results'!$M$6)+(CA28-CA29)</f>
        <v>420</v>
      </c>
      <c r="CB38" s="148">
        <f ca="1">IF(CB37=0,'In depth results'!$M$6,'In depth results'!$M$6)+(CB28-CB29)</f>
        <v>420</v>
      </c>
      <c r="CC38" s="148">
        <f ca="1">IF(CC37=0,'In depth results'!$M$6,'In depth results'!$M$6)+(CC28-CC29)</f>
        <v>420</v>
      </c>
      <c r="CD38" s="148">
        <f ca="1">IF(CD37=0,'In depth results'!$M$6,'In depth results'!$M$6)+(CD28-CD29)</f>
        <v>420</v>
      </c>
      <c r="CE38" s="148">
        <f ca="1">IF(CE37=0,'In depth results'!$M$6,'In depth results'!$M$6)+(CE28-CE29)</f>
        <v>420</v>
      </c>
      <c r="CF38" s="148">
        <f ca="1">IF(CF37=0,'In depth results'!$M$6,'In depth results'!$M$6)+(CF28-CF29)</f>
        <v>420</v>
      </c>
      <c r="CG38" s="148">
        <f ca="1">IF(CG37=0,'In depth results'!$M$6,'In depth results'!$M$6)+(CG28-CG29)</f>
        <v>420</v>
      </c>
      <c r="CH38" s="148">
        <f ca="1">IF(CH37=0,'In depth results'!$M$6,'In depth results'!$M$6)+(CH28-CH29)</f>
        <v>420</v>
      </c>
      <c r="CI38" s="148">
        <f ca="1">IF(CI37=0,'In depth results'!$M$6,'In depth results'!$M$6)+(CI28-CI29)</f>
        <v>420</v>
      </c>
      <c r="CJ38" s="148">
        <f ca="1">IF(CJ37=0,'In depth results'!$M$6,'In depth results'!$M$6)+(CJ28-CJ29)</f>
        <v>420</v>
      </c>
      <c r="CK38" s="148">
        <f ca="1">IF(CK37=0,'In depth results'!$M$6,'In depth results'!$M$6)+(CK28-CK29)</f>
        <v>420</v>
      </c>
      <c r="CL38" s="148">
        <f ca="1">IF(CL37=0,'In depth results'!$M$6,'In depth results'!$M$6)+(CL28-CL29)</f>
        <v>420</v>
      </c>
      <c r="CM38" s="148">
        <f ca="1">IF(CM37=0,'In depth results'!$M$6,'In depth results'!$M$6)+(CM28-CM29)</f>
        <v>420</v>
      </c>
      <c r="CN38" s="148">
        <f ca="1">IF(CN37=0,'In depth results'!$M$6,'In depth results'!$M$6)+(CN28-CN29)</f>
        <v>420</v>
      </c>
      <c r="CO38" s="148">
        <f ca="1">IF(CO37=0,'In depth results'!$M$6,'In depth results'!$M$6)+(CO28-CO29)</f>
        <v>420</v>
      </c>
      <c r="CP38" s="148">
        <f ca="1">IF(CP37=0,'In depth results'!$M$6,'In depth results'!$M$6)+(CP28-CP29)</f>
        <v>420</v>
      </c>
      <c r="CQ38" s="148">
        <f ca="1">IF(CQ37=0,'In depth results'!$M$6,'In depth results'!$M$6)+(CQ28-CQ29)</f>
        <v>420</v>
      </c>
      <c r="CR38" s="148">
        <f ca="1">IF(CR37=0,'In depth results'!$M$6,'In depth results'!$M$6)+(CR28-CR29)</f>
        <v>420</v>
      </c>
      <c r="CS38" s="148">
        <f ca="1">IF(CS37=0,'In depth results'!$M$6,'In depth results'!$M$6)+(CS28-CS29)</f>
        <v>420</v>
      </c>
      <c r="CT38" s="148">
        <f ca="1">IF(CT37=0,'In depth results'!$M$6,'In depth results'!$M$6)+(CT28-CT29)</f>
        <v>420</v>
      </c>
      <c r="CU38" s="148">
        <f ca="1">IF(CU37=0,'In depth results'!$M$6,'In depth results'!$M$6)+(CU28-CU29)</f>
        <v>420</v>
      </c>
    </row>
    <row r="39" spans="1:99" x14ac:dyDescent="0.35">
      <c r="A39" s="29"/>
      <c r="B39" s="147" t="s">
        <v>25</v>
      </c>
      <c r="C39" s="148">
        <f ca="1">IF(C37&lt;C38,C37,C38)</f>
        <v>0</v>
      </c>
      <c r="D39" s="148">
        <f t="shared" ref="D39:BO39" ca="1" si="40">IF(D37&lt;D38,D37,D38)</f>
        <v>0</v>
      </c>
      <c r="E39" s="148">
        <f t="shared" ca="1" si="40"/>
        <v>0</v>
      </c>
      <c r="F39" s="148">
        <f t="shared" ca="1" si="40"/>
        <v>0</v>
      </c>
      <c r="G39" s="148">
        <f t="shared" ca="1" si="40"/>
        <v>0</v>
      </c>
      <c r="H39" s="148">
        <f t="shared" ca="1" si="40"/>
        <v>0</v>
      </c>
      <c r="I39" s="148">
        <f t="shared" ca="1" si="40"/>
        <v>0</v>
      </c>
      <c r="J39" s="148">
        <f t="shared" ca="1" si="40"/>
        <v>0</v>
      </c>
      <c r="K39" s="148">
        <f t="shared" ca="1" si="40"/>
        <v>0</v>
      </c>
      <c r="L39" s="148">
        <f t="shared" ca="1" si="40"/>
        <v>0</v>
      </c>
      <c r="M39" s="148">
        <f t="shared" ca="1" si="40"/>
        <v>0</v>
      </c>
      <c r="N39" s="148">
        <f t="shared" ca="1" si="40"/>
        <v>0</v>
      </c>
      <c r="O39" s="148">
        <f t="shared" ca="1" si="40"/>
        <v>0</v>
      </c>
      <c r="P39" s="148">
        <f t="shared" ca="1" si="40"/>
        <v>0</v>
      </c>
      <c r="Q39" s="148">
        <f t="shared" ca="1" si="40"/>
        <v>0</v>
      </c>
      <c r="R39" s="148">
        <f t="shared" ca="1" si="40"/>
        <v>0</v>
      </c>
      <c r="S39" s="148">
        <f t="shared" ca="1" si="40"/>
        <v>0</v>
      </c>
      <c r="T39" s="148">
        <f t="shared" ca="1" si="40"/>
        <v>0</v>
      </c>
      <c r="U39" s="148">
        <f t="shared" ca="1" si="40"/>
        <v>0</v>
      </c>
      <c r="V39" s="148">
        <f t="shared" ca="1" si="40"/>
        <v>0</v>
      </c>
      <c r="W39" s="148">
        <f t="shared" ca="1" si="40"/>
        <v>0</v>
      </c>
      <c r="X39" s="148">
        <f t="shared" ca="1" si="40"/>
        <v>0</v>
      </c>
      <c r="Y39" s="148">
        <f t="shared" ca="1" si="40"/>
        <v>0</v>
      </c>
      <c r="Z39" s="148">
        <f t="shared" ca="1" si="40"/>
        <v>0</v>
      </c>
      <c r="AA39" s="148">
        <f t="shared" ca="1" si="40"/>
        <v>0</v>
      </c>
      <c r="AB39" s="148">
        <f t="shared" ca="1" si="40"/>
        <v>0</v>
      </c>
      <c r="AC39" s="148">
        <f t="shared" ca="1" si="40"/>
        <v>0</v>
      </c>
      <c r="AD39" s="148">
        <f t="shared" ca="1" si="40"/>
        <v>0</v>
      </c>
      <c r="AE39" s="148">
        <f t="shared" ca="1" si="40"/>
        <v>0</v>
      </c>
      <c r="AF39" s="148">
        <f t="shared" ca="1" si="40"/>
        <v>0</v>
      </c>
      <c r="AG39" s="148">
        <f t="shared" ca="1" si="40"/>
        <v>0</v>
      </c>
      <c r="AH39" s="148">
        <f t="shared" ca="1" si="40"/>
        <v>0</v>
      </c>
      <c r="AI39" s="148">
        <f t="shared" ca="1" si="40"/>
        <v>0</v>
      </c>
      <c r="AJ39" s="148">
        <f t="shared" ca="1" si="40"/>
        <v>0</v>
      </c>
      <c r="AK39" s="148">
        <f t="shared" ca="1" si="40"/>
        <v>0</v>
      </c>
      <c r="AL39" s="148">
        <f t="shared" ca="1" si="40"/>
        <v>0</v>
      </c>
      <c r="AM39" s="148">
        <f t="shared" ca="1" si="40"/>
        <v>0</v>
      </c>
      <c r="AN39" s="148">
        <f t="shared" ca="1" si="40"/>
        <v>0</v>
      </c>
      <c r="AO39" s="148">
        <f t="shared" ca="1" si="40"/>
        <v>0</v>
      </c>
      <c r="AP39" s="148">
        <f t="shared" ca="1" si="40"/>
        <v>0</v>
      </c>
      <c r="AQ39" s="148">
        <f t="shared" ca="1" si="40"/>
        <v>0</v>
      </c>
      <c r="AR39" s="148">
        <f t="shared" ca="1" si="40"/>
        <v>0</v>
      </c>
      <c r="AS39" s="148">
        <f t="shared" ca="1" si="40"/>
        <v>0</v>
      </c>
      <c r="AT39" s="148">
        <f t="shared" ca="1" si="40"/>
        <v>0</v>
      </c>
      <c r="AU39" s="148">
        <f t="shared" ca="1" si="40"/>
        <v>0</v>
      </c>
      <c r="AV39" s="148">
        <f t="shared" ca="1" si="40"/>
        <v>0</v>
      </c>
      <c r="AW39" s="148">
        <f t="shared" ca="1" si="40"/>
        <v>0</v>
      </c>
      <c r="AX39" s="148">
        <f t="shared" ca="1" si="40"/>
        <v>0</v>
      </c>
      <c r="AY39" s="148">
        <f t="shared" ca="1" si="40"/>
        <v>0</v>
      </c>
      <c r="AZ39" s="148">
        <f t="shared" ca="1" si="40"/>
        <v>0</v>
      </c>
      <c r="BA39" s="148">
        <f t="shared" ca="1" si="40"/>
        <v>0</v>
      </c>
      <c r="BB39" s="148">
        <f t="shared" ca="1" si="40"/>
        <v>0</v>
      </c>
      <c r="BC39" s="148">
        <f t="shared" ca="1" si="40"/>
        <v>0</v>
      </c>
      <c r="BD39" s="148">
        <f t="shared" ca="1" si="40"/>
        <v>0</v>
      </c>
      <c r="BE39" s="148">
        <f t="shared" ca="1" si="40"/>
        <v>0</v>
      </c>
      <c r="BF39" s="148">
        <f t="shared" ca="1" si="40"/>
        <v>0</v>
      </c>
      <c r="BG39" s="148">
        <f t="shared" ca="1" si="40"/>
        <v>0</v>
      </c>
      <c r="BH39" s="148">
        <f t="shared" ca="1" si="40"/>
        <v>0</v>
      </c>
      <c r="BI39" s="148">
        <f t="shared" ca="1" si="40"/>
        <v>0</v>
      </c>
      <c r="BJ39" s="148">
        <f t="shared" ca="1" si="40"/>
        <v>0</v>
      </c>
      <c r="BK39" s="148">
        <f t="shared" ca="1" si="40"/>
        <v>0</v>
      </c>
      <c r="BL39" s="148">
        <f t="shared" ca="1" si="40"/>
        <v>0</v>
      </c>
      <c r="BM39" s="148">
        <f t="shared" ca="1" si="40"/>
        <v>0</v>
      </c>
      <c r="BN39" s="148">
        <f t="shared" ca="1" si="40"/>
        <v>0</v>
      </c>
      <c r="BO39" s="148">
        <f t="shared" ca="1" si="40"/>
        <v>0</v>
      </c>
      <c r="BP39" s="148">
        <f t="shared" ref="BP39:CU39" ca="1" si="41">IF(BP37&lt;BP38,BP37,BP38)</f>
        <v>0</v>
      </c>
      <c r="BQ39" s="148">
        <f t="shared" ca="1" si="41"/>
        <v>0</v>
      </c>
      <c r="BR39" s="148">
        <f t="shared" ca="1" si="41"/>
        <v>0</v>
      </c>
      <c r="BS39" s="148">
        <f t="shared" ca="1" si="41"/>
        <v>0</v>
      </c>
      <c r="BT39" s="148">
        <f t="shared" ca="1" si="41"/>
        <v>0</v>
      </c>
      <c r="BU39" s="148">
        <f t="shared" ca="1" si="41"/>
        <v>0</v>
      </c>
      <c r="BV39" s="148">
        <f t="shared" ca="1" si="41"/>
        <v>0</v>
      </c>
      <c r="BW39" s="148">
        <f t="shared" ca="1" si="41"/>
        <v>0</v>
      </c>
      <c r="BX39" s="148">
        <f t="shared" ca="1" si="41"/>
        <v>0</v>
      </c>
      <c r="BY39" s="148">
        <f t="shared" ca="1" si="41"/>
        <v>0</v>
      </c>
      <c r="BZ39" s="148">
        <f t="shared" ca="1" si="41"/>
        <v>0</v>
      </c>
      <c r="CA39" s="148">
        <f t="shared" ca="1" si="41"/>
        <v>0</v>
      </c>
      <c r="CB39" s="148">
        <f t="shared" ca="1" si="41"/>
        <v>0</v>
      </c>
      <c r="CC39" s="148">
        <f t="shared" ca="1" si="41"/>
        <v>0</v>
      </c>
      <c r="CD39" s="148">
        <f t="shared" ca="1" si="41"/>
        <v>0</v>
      </c>
      <c r="CE39" s="148">
        <f t="shared" ca="1" si="41"/>
        <v>0</v>
      </c>
      <c r="CF39" s="148">
        <f t="shared" ca="1" si="41"/>
        <v>0</v>
      </c>
      <c r="CG39" s="148">
        <f t="shared" ca="1" si="41"/>
        <v>0</v>
      </c>
      <c r="CH39" s="148">
        <f t="shared" ca="1" si="41"/>
        <v>0</v>
      </c>
      <c r="CI39" s="148">
        <f t="shared" ca="1" si="41"/>
        <v>0</v>
      </c>
      <c r="CJ39" s="148">
        <f t="shared" ca="1" si="41"/>
        <v>0</v>
      </c>
      <c r="CK39" s="148">
        <f t="shared" ca="1" si="41"/>
        <v>0</v>
      </c>
      <c r="CL39" s="148">
        <f t="shared" ca="1" si="41"/>
        <v>0</v>
      </c>
      <c r="CM39" s="148">
        <f t="shared" ca="1" si="41"/>
        <v>0</v>
      </c>
      <c r="CN39" s="148">
        <f t="shared" ca="1" si="41"/>
        <v>0</v>
      </c>
      <c r="CO39" s="148">
        <f t="shared" ca="1" si="41"/>
        <v>0</v>
      </c>
      <c r="CP39" s="148">
        <f t="shared" ca="1" si="41"/>
        <v>0</v>
      </c>
      <c r="CQ39" s="148">
        <f t="shared" ca="1" si="41"/>
        <v>0</v>
      </c>
      <c r="CR39" s="148">
        <f t="shared" ca="1" si="41"/>
        <v>0</v>
      </c>
      <c r="CS39" s="148">
        <f t="shared" ca="1" si="41"/>
        <v>0</v>
      </c>
      <c r="CT39" s="148">
        <f t="shared" ca="1" si="41"/>
        <v>0</v>
      </c>
      <c r="CU39" s="148">
        <f t="shared" ca="1" si="41"/>
        <v>0</v>
      </c>
    </row>
    <row r="40" spans="1:99" x14ac:dyDescent="0.35">
      <c r="A40" s="29"/>
      <c r="B40" s="147" t="s">
        <v>26</v>
      </c>
      <c r="C40" s="148">
        <f ca="1">C37-C39+C36</f>
        <v>0</v>
      </c>
      <c r="D40" s="148">
        <f t="shared" ref="D40:BO40" ca="1" si="42">D37-D39</f>
        <v>0</v>
      </c>
      <c r="E40" s="148">
        <f t="shared" ca="1" si="42"/>
        <v>0</v>
      </c>
      <c r="F40" s="148">
        <f t="shared" ca="1" si="42"/>
        <v>0</v>
      </c>
      <c r="G40" s="148">
        <f t="shared" ca="1" si="42"/>
        <v>0</v>
      </c>
      <c r="H40" s="148">
        <f t="shared" ca="1" si="42"/>
        <v>0</v>
      </c>
      <c r="I40" s="148">
        <f t="shared" ca="1" si="42"/>
        <v>0</v>
      </c>
      <c r="J40" s="148">
        <f t="shared" ca="1" si="42"/>
        <v>0</v>
      </c>
      <c r="K40" s="148">
        <f t="shared" ca="1" si="42"/>
        <v>0</v>
      </c>
      <c r="L40" s="148">
        <f t="shared" ca="1" si="42"/>
        <v>0</v>
      </c>
      <c r="M40" s="148">
        <f t="shared" ca="1" si="42"/>
        <v>0</v>
      </c>
      <c r="N40" s="148">
        <f t="shared" ca="1" si="42"/>
        <v>0</v>
      </c>
      <c r="O40" s="148">
        <f t="shared" ca="1" si="42"/>
        <v>0</v>
      </c>
      <c r="P40" s="148">
        <f t="shared" ca="1" si="42"/>
        <v>0</v>
      </c>
      <c r="Q40" s="148">
        <f t="shared" ca="1" si="42"/>
        <v>0</v>
      </c>
      <c r="R40" s="148">
        <f t="shared" ca="1" si="42"/>
        <v>0</v>
      </c>
      <c r="S40" s="148">
        <f t="shared" ca="1" si="42"/>
        <v>0</v>
      </c>
      <c r="T40" s="148">
        <f t="shared" ca="1" si="42"/>
        <v>0</v>
      </c>
      <c r="U40" s="148">
        <f t="shared" ca="1" si="42"/>
        <v>0</v>
      </c>
      <c r="V40" s="148">
        <f t="shared" ca="1" si="42"/>
        <v>0</v>
      </c>
      <c r="W40" s="148">
        <f t="shared" ca="1" si="42"/>
        <v>0</v>
      </c>
      <c r="X40" s="148">
        <f t="shared" ca="1" si="42"/>
        <v>0</v>
      </c>
      <c r="Y40" s="148">
        <f t="shared" ca="1" si="42"/>
        <v>0</v>
      </c>
      <c r="Z40" s="148">
        <f t="shared" ca="1" si="42"/>
        <v>0</v>
      </c>
      <c r="AA40" s="148">
        <f t="shared" ca="1" si="42"/>
        <v>0</v>
      </c>
      <c r="AB40" s="148">
        <f t="shared" ca="1" si="42"/>
        <v>0</v>
      </c>
      <c r="AC40" s="148">
        <f t="shared" ca="1" si="42"/>
        <v>0</v>
      </c>
      <c r="AD40" s="148">
        <f t="shared" ca="1" si="42"/>
        <v>0</v>
      </c>
      <c r="AE40" s="148">
        <f t="shared" ca="1" si="42"/>
        <v>0</v>
      </c>
      <c r="AF40" s="148">
        <f t="shared" ca="1" si="42"/>
        <v>0</v>
      </c>
      <c r="AG40" s="148">
        <f t="shared" ca="1" si="42"/>
        <v>0</v>
      </c>
      <c r="AH40" s="148">
        <f t="shared" ca="1" si="42"/>
        <v>0</v>
      </c>
      <c r="AI40" s="148">
        <f t="shared" ca="1" si="42"/>
        <v>0</v>
      </c>
      <c r="AJ40" s="148">
        <f t="shared" ca="1" si="42"/>
        <v>0</v>
      </c>
      <c r="AK40" s="148">
        <f t="shared" ca="1" si="42"/>
        <v>0</v>
      </c>
      <c r="AL40" s="148">
        <f t="shared" ca="1" si="42"/>
        <v>0</v>
      </c>
      <c r="AM40" s="148">
        <f t="shared" ca="1" si="42"/>
        <v>0</v>
      </c>
      <c r="AN40" s="148">
        <f t="shared" ca="1" si="42"/>
        <v>0</v>
      </c>
      <c r="AO40" s="148">
        <f t="shared" ca="1" si="42"/>
        <v>0</v>
      </c>
      <c r="AP40" s="148">
        <f t="shared" ca="1" si="42"/>
        <v>0</v>
      </c>
      <c r="AQ40" s="148">
        <f t="shared" ca="1" si="42"/>
        <v>0</v>
      </c>
      <c r="AR40" s="148">
        <f t="shared" ca="1" si="42"/>
        <v>0</v>
      </c>
      <c r="AS40" s="148">
        <f t="shared" ca="1" si="42"/>
        <v>0</v>
      </c>
      <c r="AT40" s="148">
        <f t="shared" ca="1" si="42"/>
        <v>0</v>
      </c>
      <c r="AU40" s="148">
        <f t="shared" ca="1" si="42"/>
        <v>0</v>
      </c>
      <c r="AV40" s="148">
        <f t="shared" ca="1" si="42"/>
        <v>0</v>
      </c>
      <c r="AW40" s="148">
        <f t="shared" ca="1" si="42"/>
        <v>0</v>
      </c>
      <c r="AX40" s="148">
        <f t="shared" ca="1" si="42"/>
        <v>0</v>
      </c>
      <c r="AY40" s="148">
        <f t="shared" ca="1" si="42"/>
        <v>0</v>
      </c>
      <c r="AZ40" s="148">
        <f t="shared" ca="1" si="42"/>
        <v>0</v>
      </c>
      <c r="BA40" s="148">
        <f t="shared" ca="1" si="42"/>
        <v>0</v>
      </c>
      <c r="BB40" s="148">
        <f t="shared" ca="1" si="42"/>
        <v>0</v>
      </c>
      <c r="BC40" s="148">
        <f t="shared" ca="1" si="42"/>
        <v>0</v>
      </c>
      <c r="BD40" s="148">
        <f t="shared" ca="1" si="42"/>
        <v>0</v>
      </c>
      <c r="BE40" s="148">
        <f t="shared" ca="1" si="42"/>
        <v>0</v>
      </c>
      <c r="BF40" s="148">
        <f t="shared" ca="1" si="42"/>
        <v>0</v>
      </c>
      <c r="BG40" s="148">
        <f t="shared" ca="1" si="42"/>
        <v>0</v>
      </c>
      <c r="BH40" s="148">
        <f t="shared" ca="1" si="42"/>
        <v>0</v>
      </c>
      <c r="BI40" s="148">
        <f t="shared" ca="1" si="42"/>
        <v>0</v>
      </c>
      <c r="BJ40" s="148">
        <f t="shared" ca="1" si="42"/>
        <v>0</v>
      </c>
      <c r="BK40" s="148">
        <f t="shared" ca="1" si="42"/>
        <v>0</v>
      </c>
      <c r="BL40" s="148">
        <f t="shared" ca="1" si="42"/>
        <v>0</v>
      </c>
      <c r="BM40" s="148">
        <f t="shared" ca="1" si="42"/>
        <v>0</v>
      </c>
      <c r="BN40" s="148">
        <f t="shared" ca="1" si="42"/>
        <v>0</v>
      </c>
      <c r="BO40" s="148">
        <f t="shared" ca="1" si="42"/>
        <v>0</v>
      </c>
      <c r="BP40" s="148">
        <f t="shared" ref="BP40:CU40" ca="1" si="43">BP37-BP39</f>
        <v>0</v>
      </c>
      <c r="BQ40" s="148">
        <f t="shared" ca="1" si="43"/>
        <v>0</v>
      </c>
      <c r="BR40" s="148">
        <f t="shared" ca="1" si="43"/>
        <v>0</v>
      </c>
      <c r="BS40" s="148">
        <f t="shared" ca="1" si="43"/>
        <v>0</v>
      </c>
      <c r="BT40" s="148">
        <f t="shared" ca="1" si="43"/>
        <v>0</v>
      </c>
      <c r="BU40" s="148">
        <f t="shared" ca="1" si="43"/>
        <v>0</v>
      </c>
      <c r="BV40" s="148">
        <f t="shared" ca="1" si="43"/>
        <v>0</v>
      </c>
      <c r="BW40" s="148">
        <f t="shared" ca="1" si="43"/>
        <v>0</v>
      </c>
      <c r="BX40" s="148">
        <f t="shared" ca="1" si="43"/>
        <v>0</v>
      </c>
      <c r="BY40" s="148">
        <f t="shared" ca="1" si="43"/>
        <v>0</v>
      </c>
      <c r="BZ40" s="148">
        <f t="shared" ca="1" si="43"/>
        <v>0</v>
      </c>
      <c r="CA40" s="148">
        <f t="shared" ca="1" si="43"/>
        <v>0</v>
      </c>
      <c r="CB40" s="148">
        <f t="shared" ca="1" si="43"/>
        <v>0</v>
      </c>
      <c r="CC40" s="148">
        <f t="shared" ca="1" si="43"/>
        <v>0</v>
      </c>
      <c r="CD40" s="148">
        <f t="shared" ca="1" si="43"/>
        <v>0</v>
      </c>
      <c r="CE40" s="148">
        <f t="shared" ca="1" si="43"/>
        <v>0</v>
      </c>
      <c r="CF40" s="148">
        <f t="shared" ca="1" si="43"/>
        <v>0</v>
      </c>
      <c r="CG40" s="148">
        <f t="shared" ca="1" si="43"/>
        <v>0</v>
      </c>
      <c r="CH40" s="148">
        <f t="shared" ca="1" si="43"/>
        <v>0</v>
      </c>
      <c r="CI40" s="148">
        <f t="shared" ca="1" si="43"/>
        <v>0</v>
      </c>
      <c r="CJ40" s="148">
        <f t="shared" ca="1" si="43"/>
        <v>0</v>
      </c>
      <c r="CK40" s="148">
        <f t="shared" ca="1" si="43"/>
        <v>0</v>
      </c>
      <c r="CL40" s="148">
        <f t="shared" ca="1" si="43"/>
        <v>0</v>
      </c>
      <c r="CM40" s="148">
        <f t="shared" ca="1" si="43"/>
        <v>0</v>
      </c>
      <c r="CN40" s="148">
        <f t="shared" ca="1" si="43"/>
        <v>0</v>
      </c>
      <c r="CO40" s="148">
        <f t="shared" ca="1" si="43"/>
        <v>0</v>
      </c>
      <c r="CP40" s="148">
        <f t="shared" ca="1" si="43"/>
        <v>0</v>
      </c>
      <c r="CQ40" s="148">
        <f t="shared" ca="1" si="43"/>
        <v>0</v>
      </c>
      <c r="CR40" s="148">
        <f t="shared" ca="1" si="43"/>
        <v>0</v>
      </c>
      <c r="CS40" s="148">
        <f t="shared" ca="1" si="43"/>
        <v>0</v>
      </c>
      <c r="CT40" s="148">
        <f t="shared" ca="1" si="43"/>
        <v>0</v>
      </c>
      <c r="CU40" s="148">
        <f t="shared" ca="1" si="43"/>
        <v>0</v>
      </c>
    </row>
    <row r="41" spans="1:99" x14ac:dyDescent="0.35">
      <c r="A41" s="29"/>
      <c r="B41" s="147"/>
      <c r="C41" s="146" t="str">
        <f ca="1">IF(C40=0,"PAID OFF","")</f>
        <v>PAID OFF</v>
      </c>
      <c r="D41" s="146" t="str">
        <f t="shared" ref="D41:BO41" ca="1" si="44">IF(D40=0,"PAID OFF","")</f>
        <v>PAID OFF</v>
      </c>
      <c r="E41" s="146" t="str">
        <f t="shared" ca="1" si="44"/>
        <v>PAID OFF</v>
      </c>
      <c r="F41" s="146" t="str">
        <f t="shared" ca="1" si="44"/>
        <v>PAID OFF</v>
      </c>
      <c r="G41" s="146" t="str">
        <f t="shared" ca="1" si="44"/>
        <v>PAID OFF</v>
      </c>
      <c r="H41" s="146" t="str">
        <f t="shared" ca="1" si="44"/>
        <v>PAID OFF</v>
      </c>
      <c r="I41" s="146" t="str">
        <f t="shared" ca="1" si="44"/>
        <v>PAID OFF</v>
      </c>
      <c r="J41" s="146" t="str">
        <f t="shared" ca="1" si="44"/>
        <v>PAID OFF</v>
      </c>
      <c r="K41" s="146" t="str">
        <f t="shared" ca="1" si="44"/>
        <v>PAID OFF</v>
      </c>
      <c r="L41" s="146" t="str">
        <f t="shared" ca="1" si="44"/>
        <v>PAID OFF</v>
      </c>
      <c r="M41" s="146" t="str">
        <f t="shared" ca="1" si="44"/>
        <v>PAID OFF</v>
      </c>
      <c r="N41" s="146" t="str">
        <f t="shared" ca="1" si="44"/>
        <v>PAID OFF</v>
      </c>
      <c r="O41" s="146" t="str">
        <f t="shared" ca="1" si="44"/>
        <v>PAID OFF</v>
      </c>
      <c r="P41" s="146" t="str">
        <f t="shared" ca="1" si="44"/>
        <v>PAID OFF</v>
      </c>
      <c r="Q41" s="146" t="str">
        <f t="shared" ca="1" si="44"/>
        <v>PAID OFF</v>
      </c>
      <c r="R41" s="146" t="str">
        <f t="shared" ca="1" si="44"/>
        <v>PAID OFF</v>
      </c>
      <c r="S41" s="146" t="str">
        <f t="shared" ca="1" si="44"/>
        <v>PAID OFF</v>
      </c>
      <c r="T41" s="146" t="str">
        <f t="shared" ca="1" si="44"/>
        <v>PAID OFF</v>
      </c>
      <c r="U41" s="146" t="str">
        <f t="shared" ca="1" si="44"/>
        <v>PAID OFF</v>
      </c>
      <c r="V41" s="146" t="str">
        <f t="shared" ca="1" si="44"/>
        <v>PAID OFF</v>
      </c>
      <c r="W41" s="146" t="str">
        <f t="shared" ca="1" si="44"/>
        <v>PAID OFF</v>
      </c>
      <c r="X41" s="146" t="str">
        <f t="shared" ca="1" si="44"/>
        <v>PAID OFF</v>
      </c>
      <c r="Y41" s="146" t="str">
        <f t="shared" ca="1" si="44"/>
        <v>PAID OFF</v>
      </c>
      <c r="Z41" s="146" t="str">
        <f t="shared" ca="1" si="44"/>
        <v>PAID OFF</v>
      </c>
      <c r="AA41" s="146" t="str">
        <f t="shared" ca="1" si="44"/>
        <v>PAID OFF</v>
      </c>
      <c r="AB41" s="146" t="str">
        <f t="shared" ca="1" si="44"/>
        <v>PAID OFF</v>
      </c>
      <c r="AC41" s="146" t="str">
        <f t="shared" ca="1" si="44"/>
        <v>PAID OFF</v>
      </c>
      <c r="AD41" s="146" t="str">
        <f t="shared" ca="1" si="44"/>
        <v>PAID OFF</v>
      </c>
      <c r="AE41" s="146" t="str">
        <f t="shared" ca="1" si="44"/>
        <v>PAID OFF</v>
      </c>
      <c r="AF41" s="146" t="str">
        <f t="shared" ca="1" si="44"/>
        <v>PAID OFF</v>
      </c>
      <c r="AG41" s="146" t="str">
        <f t="shared" ca="1" si="44"/>
        <v>PAID OFF</v>
      </c>
      <c r="AH41" s="146" t="str">
        <f t="shared" ca="1" si="44"/>
        <v>PAID OFF</v>
      </c>
      <c r="AI41" s="146" t="str">
        <f t="shared" ca="1" si="44"/>
        <v>PAID OFF</v>
      </c>
      <c r="AJ41" s="146" t="str">
        <f t="shared" ca="1" si="44"/>
        <v>PAID OFF</v>
      </c>
      <c r="AK41" s="146" t="str">
        <f t="shared" ca="1" si="44"/>
        <v>PAID OFF</v>
      </c>
      <c r="AL41" s="146" t="str">
        <f t="shared" ca="1" si="44"/>
        <v>PAID OFF</v>
      </c>
      <c r="AM41" s="146" t="str">
        <f t="shared" ca="1" si="44"/>
        <v>PAID OFF</v>
      </c>
      <c r="AN41" s="146" t="str">
        <f t="shared" ca="1" si="44"/>
        <v>PAID OFF</v>
      </c>
      <c r="AO41" s="146" t="str">
        <f t="shared" ca="1" si="44"/>
        <v>PAID OFF</v>
      </c>
      <c r="AP41" s="146" t="str">
        <f t="shared" ca="1" si="44"/>
        <v>PAID OFF</v>
      </c>
      <c r="AQ41" s="146" t="str">
        <f t="shared" ca="1" si="44"/>
        <v>PAID OFF</v>
      </c>
      <c r="AR41" s="146" t="str">
        <f t="shared" ca="1" si="44"/>
        <v>PAID OFF</v>
      </c>
      <c r="AS41" s="146" t="str">
        <f t="shared" ca="1" si="44"/>
        <v>PAID OFF</v>
      </c>
      <c r="AT41" s="146" t="str">
        <f t="shared" ca="1" si="44"/>
        <v>PAID OFF</v>
      </c>
      <c r="AU41" s="146" t="str">
        <f t="shared" ca="1" si="44"/>
        <v>PAID OFF</v>
      </c>
      <c r="AV41" s="146" t="str">
        <f t="shared" ca="1" si="44"/>
        <v>PAID OFF</v>
      </c>
      <c r="AW41" s="146" t="str">
        <f t="shared" ca="1" si="44"/>
        <v>PAID OFF</v>
      </c>
      <c r="AX41" s="146" t="str">
        <f t="shared" ca="1" si="44"/>
        <v>PAID OFF</v>
      </c>
      <c r="AY41" s="146" t="str">
        <f t="shared" ca="1" si="44"/>
        <v>PAID OFF</v>
      </c>
      <c r="AZ41" s="146" t="str">
        <f t="shared" ca="1" si="44"/>
        <v>PAID OFF</v>
      </c>
      <c r="BA41" s="146" t="str">
        <f t="shared" ca="1" si="44"/>
        <v>PAID OFF</v>
      </c>
      <c r="BB41" s="146" t="str">
        <f t="shared" ca="1" si="44"/>
        <v>PAID OFF</v>
      </c>
      <c r="BC41" s="146" t="str">
        <f t="shared" ca="1" si="44"/>
        <v>PAID OFF</v>
      </c>
      <c r="BD41" s="146" t="str">
        <f t="shared" ca="1" si="44"/>
        <v>PAID OFF</v>
      </c>
      <c r="BE41" s="146" t="str">
        <f t="shared" ca="1" si="44"/>
        <v>PAID OFF</v>
      </c>
      <c r="BF41" s="146" t="str">
        <f t="shared" ca="1" si="44"/>
        <v>PAID OFF</v>
      </c>
      <c r="BG41" s="146" t="str">
        <f t="shared" ca="1" si="44"/>
        <v>PAID OFF</v>
      </c>
      <c r="BH41" s="146" t="str">
        <f t="shared" ca="1" si="44"/>
        <v>PAID OFF</v>
      </c>
      <c r="BI41" s="146" t="str">
        <f t="shared" ca="1" si="44"/>
        <v>PAID OFF</v>
      </c>
      <c r="BJ41" s="146" t="str">
        <f t="shared" ca="1" si="44"/>
        <v>PAID OFF</v>
      </c>
      <c r="BK41" s="146" t="str">
        <f t="shared" ca="1" si="44"/>
        <v>PAID OFF</v>
      </c>
      <c r="BL41" s="146" t="str">
        <f t="shared" ca="1" si="44"/>
        <v>PAID OFF</v>
      </c>
      <c r="BM41" s="146" t="str">
        <f t="shared" ca="1" si="44"/>
        <v>PAID OFF</v>
      </c>
      <c r="BN41" s="146" t="str">
        <f t="shared" ca="1" si="44"/>
        <v>PAID OFF</v>
      </c>
      <c r="BO41" s="146" t="str">
        <f t="shared" ca="1" si="44"/>
        <v>PAID OFF</v>
      </c>
      <c r="BP41" s="146" t="str">
        <f t="shared" ref="BP41:CU41" ca="1" si="45">IF(BP40=0,"PAID OFF","")</f>
        <v>PAID OFF</v>
      </c>
      <c r="BQ41" s="146" t="str">
        <f t="shared" ca="1" si="45"/>
        <v>PAID OFF</v>
      </c>
      <c r="BR41" s="146" t="str">
        <f t="shared" ca="1" si="45"/>
        <v>PAID OFF</v>
      </c>
      <c r="BS41" s="146" t="str">
        <f t="shared" ca="1" si="45"/>
        <v>PAID OFF</v>
      </c>
      <c r="BT41" s="146" t="str">
        <f t="shared" ca="1" si="45"/>
        <v>PAID OFF</v>
      </c>
      <c r="BU41" s="146" t="str">
        <f t="shared" ca="1" si="45"/>
        <v>PAID OFF</v>
      </c>
      <c r="BV41" s="146" t="str">
        <f t="shared" ca="1" si="45"/>
        <v>PAID OFF</v>
      </c>
      <c r="BW41" s="146" t="str">
        <f t="shared" ca="1" si="45"/>
        <v>PAID OFF</v>
      </c>
      <c r="BX41" s="146" t="str">
        <f t="shared" ca="1" si="45"/>
        <v>PAID OFF</v>
      </c>
      <c r="BY41" s="146" t="str">
        <f t="shared" ca="1" si="45"/>
        <v>PAID OFF</v>
      </c>
      <c r="BZ41" s="146" t="str">
        <f t="shared" ca="1" si="45"/>
        <v>PAID OFF</v>
      </c>
      <c r="CA41" s="146" t="str">
        <f t="shared" ca="1" si="45"/>
        <v>PAID OFF</v>
      </c>
      <c r="CB41" s="146" t="str">
        <f t="shared" ca="1" si="45"/>
        <v>PAID OFF</v>
      </c>
      <c r="CC41" s="146" t="str">
        <f t="shared" ca="1" si="45"/>
        <v>PAID OFF</v>
      </c>
      <c r="CD41" s="146" t="str">
        <f t="shared" ca="1" si="45"/>
        <v>PAID OFF</v>
      </c>
      <c r="CE41" s="146" t="str">
        <f t="shared" ca="1" si="45"/>
        <v>PAID OFF</v>
      </c>
      <c r="CF41" s="146" t="str">
        <f t="shared" ca="1" si="45"/>
        <v>PAID OFF</v>
      </c>
      <c r="CG41" s="146" t="str">
        <f t="shared" ca="1" si="45"/>
        <v>PAID OFF</v>
      </c>
      <c r="CH41" s="146" t="str">
        <f t="shared" ca="1" si="45"/>
        <v>PAID OFF</v>
      </c>
      <c r="CI41" s="146" t="str">
        <f t="shared" ca="1" si="45"/>
        <v>PAID OFF</v>
      </c>
      <c r="CJ41" s="146" t="str">
        <f t="shared" ca="1" si="45"/>
        <v>PAID OFF</v>
      </c>
      <c r="CK41" s="146" t="str">
        <f t="shared" ca="1" si="45"/>
        <v>PAID OFF</v>
      </c>
      <c r="CL41" s="146" t="str">
        <f t="shared" ca="1" si="45"/>
        <v>PAID OFF</v>
      </c>
      <c r="CM41" s="146" t="str">
        <f t="shared" ca="1" si="45"/>
        <v>PAID OFF</v>
      </c>
      <c r="CN41" s="146" t="str">
        <f t="shared" ca="1" si="45"/>
        <v>PAID OFF</v>
      </c>
      <c r="CO41" s="146" t="str">
        <f t="shared" ca="1" si="45"/>
        <v>PAID OFF</v>
      </c>
      <c r="CP41" s="146" t="str">
        <f t="shared" ca="1" si="45"/>
        <v>PAID OFF</v>
      </c>
      <c r="CQ41" s="146" t="str">
        <f t="shared" ca="1" si="45"/>
        <v>PAID OFF</v>
      </c>
      <c r="CR41" s="146" t="str">
        <f t="shared" ca="1" si="45"/>
        <v>PAID OFF</v>
      </c>
      <c r="CS41" s="146" t="str">
        <f t="shared" ca="1" si="45"/>
        <v>PAID OFF</v>
      </c>
      <c r="CT41" s="146" t="str">
        <f t="shared" ca="1" si="45"/>
        <v>PAID OFF</v>
      </c>
      <c r="CU41" s="146" t="str">
        <f t="shared" ca="1" si="45"/>
        <v>PAID OFF</v>
      </c>
    </row>
    <row r="42" spans="1:99" x14ac:dyDescent="0.35">
      <c r="A42" s="29"/>
      <c r="B42" s="147" t="s">
        <v>34</v>
      </c>
      <c r="C42" s="147">
        <f ca="1">IF(C41="PAID OFF",1,1)</f>
        <v>1</v>
      </c>
      <c r="D42" s="147" t="str">
        <f ca="1">IF(D41="PAID OFF","",C42+1)</f>
        <v/>
      </c>
      <c r="E42" s="147" t="str">
        <f ca="1">IF(E41="PAID OFF","",D42+1)</f>
        <v/>
      </c>
      <c r="F42" s="147" t="str">
        <f t="shared" ref="F42:BQ42" ca="1" si="46">IF(F41="PAID OFF","",E42+1)</f>
        <v/>
      </c>
      <c r="G42" s="147" t="str">
        <f t="shared" ca="1" si="46"/>
        <v/>
      </c>
      <c r="H42" s="147" t="str">
        <f t="shared" ca="1" si="46"/>
        <v/>
      </c>
      <c r="I42" s="147" t="str">
        <f t="shared" ca="1" si="46"/>
        <v/>
      </c>
      <c r="J42" s="147" t="str">
        <f t="shared" ca="1" si="46"/>
        <v/>
      </c>
      <c r="K42" s="147" t="str">
        <f t="shared" ca="1" si="46"/>
        <v/>
      </c>
      <c r="L42" s="147" t="str">
        <f t="shared" ca="1" si="46"/>
        <v/>
      </c>
      <c r="M42" s="147" t="str">
        <f t="shared" ca="1" si="46"/>
        <v/>
      </c>
      <c r="N42" s="147" t="str">
        <f t="shared" ca="1" si="46"/>
        <v/>
      </c>
      <c r="O42" s="147" t="str">
        <f t="shared" ca="1" si="46"/>
        <v/>
      </c>
      <c r="P42" s="147" t="str">
        <f t="shared" ca="1" si="46"/>
        <v/>
      </c>
      <c r="Q42" s="147" t="str">
        <f t="shared" ca="1" si="46"/>
        <v/>
      </c>
      <c r="R42" s="147" t="str">
        <f t="shared" ca="1" si="46"/>
        <v/>
      </c>
      <c r="S42" s="147" t="str">
        <f t="shared" ca="1" si="46"/>
        <v/>
      </c>
      <c r="T42" s="147" t="str">
        <f t="shared" ca="1" si="46"/>
        <v/>
      </c>
      <c r="U42" s="147" t="str">
        <f t="shared" ca="1" si="46"/>
        <v/>
      </c>
      <c r="V42" s="147" t="str">
        <f t="shared" ca="1" si="46"/>
        <v/>
      </c>
      <c r="W42" s="147" t="str">
        <f t="shared" ca="1" si="46"/>
        <v/>
      </c>
      <c r="X42" s="147" t="str">
        <f t="shared" ca="1" si="46"/>
        <v/>
      </c>
      <c r="Y42" s="147" t="str">
        <f t="shared" ca="1" si="46"/>
        <v/>
      </c>
      <c r="Z42" s="147" t="str">
        <f t="shared" ca="1" si="46"/>
        <v/>
      </c>
      <c r="AA42" s="147" t="str">
        <f t="shared" ca="1" si="46"/>
        <v/>
      </c>
      <c r="AB42" s="147" t="str">
        <f t="shared" ca="1" si="46"/>
        <v/>
      </c>
      <c r="AC42" s="147" t="str">
        <f t="shared" ca="1" si="46"/>
        <v/>
      </c>
      <c r="AD42" s="147" t="str">
        <f t="shared" ca="1" si="46"/>
        <v/>
      </c>
      <c r="AE42" s="147" t="str">
        <f t="shared" ca="1" si="46"/>
        <v/>
      </c>
      <c r="AF42" s="147" t="str">
        <f t="shared" ca="1" si="46"/>
        <v/>
      </c>
      <c r="AG42" s="147" t="str">
        <f t="shared" ca="1" si="46"/>
        <v/>
      </c>
      <c r="AH42" s="147" t="str">
        <f t="shared" ca="1" si="46"/>
        <v/>
      </c>
      <c r="AI42" s="147" t="str">
        <f t="shared" ca="1" si="46"/>
        <v/>
      </c>
      <c r="AJ42" s="147" t="str">
        <f t="shared" ca="1" si="46"/>
        <v/>
      </c>
      <c r="AK42" s="147" t="str">
        <f t="shared" ca="1" si="46"/>
        <v/>
      </c>
      <c r="AL42" s="147" t="str">
        <f t="shared" ca="1" si="46"/>
        <v/>
      </c>
      <c r="AM42" s="147" t="str">
        <f t="shared" ca="1" si="46"/>
        <v/>
      </c>
      <c r="AN42" s="147" t="str">
        <f t="shared" ca="1" si="46"/>
        <v/>
      </c>
      <c r="AO42" s="147" t="str">
        <f t="shared" ca="1" si="46"/>
        <v/>
      </c>
      <c r="AP42" s="147" t="str">
        <f t="shared" ca="1" si="46"/>
        <v/>
      </c>
      <c r="AQ42" s="147" t="str">
        <f t="shared" ca="1" si="46"/>
        <v/>
      </c>
      <c r="AR42" s="147" t="str">
        <f t="shared" ca="1" si="46"/>
        <v/>
      </c>
      <c r="AS42" s="147" t="str">
        <f t="shared" ca="1" si="46"/>
        <v/>
      </c>
      <c r="AT42" s="147" t="str">
        <f t="shared" ca="1" si="46"/>
        <v/>
      </c>
      <c r="AU42" s="147" t="str">
        <f t="shared" ca="1" si="46"/>
        <v/>
      </c>
      <c r="AV42" s="147" t="str">
        <f t="shared" ca="1" si="46"/>
        <v/>
      </c>
      <c r="AW42" s="147" t="str">
        <f t="shared" ca="1" si="46"/>
        <v/>
      </c>
      <c r="AX42" s="147" t="str">
        <f t="shared" ca="1" si="46"/>
        <v/>
      </c>
      <c r="AY42" s="147" t="str">
        <f t="shared" ca="1" si="46"/>
        <v/>
      </c>
      <c r="AZ42" s="147" t="str">
        <f t="shared" ca="1" si="46"/>
        <v/>
      </c>
      <c r="BA42" s="147" t="str">
        <f t="shared" ca="1" si="46"/>
        <v/>
      </c>
      <c r="BB42" s="147" t="str">
        <f t="shared" ca="1" si="46"/>
        <v/>
      </c>
      <c r="BC42" s="147" t="str">
        <f t="shared" ca="1" si="46"/>
        <v/>
      </c>
      <c r="BD42" s="147" t="str">
        <f t="shared" ca="1" si="46"/>
        <v/>
      </c>
      <c r="BE42" s="147" t="str">
        <f t="shared" ca="1" si="46"/>
        <v/>
      </c>
      <c r="BF42" s="147" t="str">
        <f t="shared" ca="1" si="46"/>
        <v/>
      </c>
      <c r="BG42" s="147" t="str">
        <f t="shared" ca="1" si="46"/>
        <v/>
      </c>
      <c r="BH42" s="147" t="str">
        <f t="shared" ca="1" si="46"/>
        <v/>
      </c>
      <c r="BI42" s="147" t="str">
        <f t="shared" ca="1" si="46"/>
        <v/>
      </c>
      <c r="BJ42" s="147" t="str">
        <f t="shared" ca="1" si="46"/>
        <v/>
      </c>
      <c r="BK42" s="147" t="str">
        <f t="shared" ca="1" si="46"/>
        <v/>
      </c>
      <c r="BL42" s="147" t="str">
        <f t="shared" ca="1" si="46"/>
        <v/>
      </c>
      <c r="BM42" s="147" t="str">
        <f t="shared" ca="1" si="46"/>
        <v/>
      </c>
      <c r="BN42" s="147" t="str">
        <f t="shared" ca="1" si="46"/>
        <v/>
      </c>
      <c r="BO42" s="147" t="str">
        <f t="shared" ca="1" si="46"/>
        <v/>
      </c>
      <c r="BP42" s="147" t="str">
        <f t="shared" ca="1" si="46"/>
        <v/>
      </c>
      <c r="BQ42" s="147" t="str">
        <f t="shared" ca="1" si="46"/>
        <v/>
      </c>
      <c r="BR42" s="147" t="str">
        <f t="shared" ref="BR42:CU42" ca="1" si="47">IF(BR41="PAID OFF","",BQ42+1)</f>
        <v/>
      </c>
      <c r="BS42" s="147" t="str">
        <f t="shared" ca="1" si="47"/>
        <v/>
      </c>
      <c r="BT42" s="147" t="str">
        <f t="shared" ca="1" si="47"/>
        <v/>
      </c>
      <c r="BU42" s="147" t="str">
        <f t="shared" ca="1" si="47"/>
        <v/>
      </c>
      <c r="BV42" s="147" t="str">
        <f t="shared" ca="1" si="47"/>
        <v/>
      </c>
      <c r="BW42" s="147" t="str">
        <f t="shared" ca="1" si="47"/>
        <v/>
      </c>
      <c r="BX42" s="147" t="str">
        <f t="shared" ca="1" si="47"/>
        <v/>
      </c>
      <c r="BY42" s="147" t="str">
        <f t="shared" ca="1" si="47"/>
        <v/>
      </c>
      <c r="BZ42" s="147" t="str">
        <f t="shared" ca="1" si="47"/>
        <v/>
      </c>
      <c r="CA42" s="147" t="str">
        <f t="shared" ca="1" si="47"/>
        <v/>
      </c>
      <c r="CB42" s="147" t="str">
        <f t="shared" ca="1" si="47"/>
        <v/>
      </c>
      <c r="CC42" s="147" t="str">
        <f t="shared" ca="1" si="47"/>
        <v/>
      </c>
      <c r="CD42" s="147" t="str">
        <f t="shared" ca="1" si="47"/>
        <v/>
      </c>
      <c r="CE42" s="147" t="str">
        <f t="shared" ca="1" si="47"/>
        <v/>
      </c>
      <c r="CF42" s="147" t="str">
        <f t="shared" ca="1" si="47"/>
        <v/>
      </c>
      <c r="CG42" s="147" t="str">
        <f t="shared" ca="1" si="47"/>
        <v/>
      </c>
      <c r="CH42" s="147" t="str">
        <f t="shared" ca="1" si="47"/>
        <v/>
      </c>
      <c r="CI42" s="147" t="str">
        <f t="shared" ca="1" si="47"/>
        <v/>
      </c>
      <c r="CJ42" s="147" t="str">
        <f t="shared" ca="1" si="47"/>
        <v/>
      </c>
      <c r="CK42" s="147" t="str">
        <f t="shared" ca="1" si="47"/>
        <v/>
      </c>
      <c r="CL42" s="147" t="str">
        <f t="shared" ca="1" si="47"/>
        <v/>
      </c>
      <c r="CM42" s="147" t="str">
        <f t="shared" ca="1" si="47"/>
        <v/>
      </c>
      <c r="CN42" s="147" t="str">
        <f t="shared" ca="1" si="47"/>
        <v/>
      </c>
      <c r="CO42" s="147" t="str">
        <f t="shared" ca="1" si="47"/>
        <v/>
      </c>
      <c r="CP42" s="147" t="str">
        <f t="shared" ca="1" si="47"/>
        <v/>
      </c>
      <c r="CQ42" s="147" t="str">
        <f t="shared" ca="1" si="47"/>
        <v/>
      </c>
      <c r="CR42" s="147" t="str">
        <f t="shared" ca="1" si="47"/>
        <v/>
      </c>
      <c r="CS42" s="147" t="str">
        <f t="shared" ca="1" si="47"/>
        <v/>
      </c>
      <c r="CT42" s="147" t="str">
        <f t="shared" ca="1" si="47"/>
        <v/>
      </c>
      <c r="CU42" s="147" t="str">
        <f t="shared" ca="1" si="47"/>
        <v/>
      </c>
    </row>
    <row r="43" spans="1:99" x14ac:dyDescent="0.35">
      <c r="A43" s="15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</row>
    <row r="44" spans="1:99" x14ac:dyDescent="0.35">
      <c r="A44" s="30" t="s">
        <v>30</v>
      </c>
      <c r="B44" s="149" t="str">
        <f ca="1">IF('In depth results'!J7="","",'In depth results'!J7)</f>
        <v/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</row>
    <row r="45" spans="1:99" x14ac:dyDescent="0.35">
      <c r="A45" s="31"/>
      <c r="B45" s="150" t="s">
        <v>21</v>
      </c>
      <c r="C45" s="150"/>
      <c r="D45" s="151">
        <f ca="1">C50</f>
        <v>0</v>
      </c>
      <c r="E45" s="151">
        <f ca="1">D50</f>
        <v>0</v>
      </c>
      <c r="F45" s="151">
        <f t="shared" ref="F45:BQ45" ca="1" si="48">E50</f>
        <v>0</v>
      </c>
      <c r="G45" s="151">
        <f t="shared" ca="1" si="48"/>
        <v>0</v>
      </c>
      <c r="H45" s="151">
        <f t="shared" ca="1" si="48"/>
        <v>0</v>
      </c>
      <c r="I45" s="151">
        <f t="shared" ca="1" si="48"/>
        <v>0</v>
      </c>
      <c r="J45" s="151">
        <f t="shared" ca="1" si="48"/>
        <v>0</v>
      </c>
      <c r="K45" s="151">
        <f t="shared" ca="1" si="48"/>
        <v>0</v>
      </c>
      <c r="L45" s="151">
        <f t="shared" ca="1" si="48"/>
        <v>0</v>
      </c>
      <c r="M45" s="151">
        <f t="shared" ca="1" si="48"/>
        <v>0</v>
      </c>
      <c r="N45" s="151">
        <f t="shared" ca="1" si="48"/>
        <v>0</v>
      </c>
      <c r="O45" s="151">
        <f t="shared" ca="1" si="48"/>
        <v>0</v>
      </c>
      <c r="P45" s="151">
        <f t="shared" ca="1" si="48"/>
        <v>0</v>
      </c>
      <c r="Q45" s="151">
        <f t="shared" ca="1" si="48"/>
        <v>0</v>
      </c>
      <c r="R45" s="151">
        <f t="shared" ca="1" si="48"/>
        <v>0</v>
      </c>
      <c r="S45" s="151">
        <f t="shared" ca="1" si="48"/>
        <v>0</v>
      </c>
      <c r="T45" s="151">
        <f t="shared" ca="1" si="48"/>
        <v>0</v>
      </c>
      <c r="U45" s="151">
        <f t="shared" ca="1" si="48"/>
        <v>0</v>
      </c>
      <c r="V45" s="151">
        <f t="shared" ca="1" si="48"/>
        <v>0</v>
      </c>
      <c r="W45" s="151">
        <f t="shared" ca="1" si="48"/>
        <v>0</v>
      </c>
      <c r="X45" s="151">
        <f t="shared" ca="1" si="48"/>
        <v>0</v>
      </c>
      <c r="Y45" s="151">
        <f t="shared" ca="1" si="48"/>
        <v>0</v>
      </c>
      <c r="Z45" s="151">
        <f t="shared" ca="1" si="48"/>
        <v>0</v>
      </c>
      <c r="AA45" s="151">
        <f t="shared" ca="1" si="48"/>
        <v>0</v>
      </c>
      <c r="AB45" s="151">
        <f t="shared" ca="1" si="48"/>
        <v>0</v>
      </c>
      <c r="AC45" s="151">
        <f t="shared" ca="1" si="48"/>
        <v>0</v>
      </c>
      <c r="AD45" s="151">
        <f t="shared" ca="1" si="48"/>
        <v>0</v>
      </c>
      <c r="AE45" s="151">
        <f t="shared" ca="1" si="48"/>
        <v>0</v>
      </c>
      <c r="AF45" s="151">
        <f t="shared" ca="1" si="48"/>
        <v>0</v>
      </c>
      <c r="AG45" s="151">
        <f t="shared" ca="1" si="48"/>
        <v>0</v>
      </c>
      <c r="AH45" s="151">
        <f t="shared" ca="1" si="48"/>
        <v>0</v>
      </c>
      <c r="AI45" s="151">
        <f t="shared" ca="1" si="48"/>
        <v>0</v>
      </c>
      <c r="AJ45" s="151">
        <f t="shared" ca="1" si="48"/>
        <v>0</v>
      </c>
      <c r="AK45" s="151">
        <f t="shared" ca="1" si="48"/>
        <v>0</v>
      </c>
      <c r="AL45" s="151">
        <f t="shared" ca="1" si="48"/>
        <v>0</v>
      </c>
      <c r="AM45" s="151">
        <f t="shared" ca="1" si="48"/>
        <v>0</v>
      </c>
      <c r="AN45" s="151">
        <f t="shared" ca="1" si="48"/>
        <v>0</v>
      </c>
      <c r="AO45" s="151">
        <f t="shared" ca="1" si="48"/>
        <v>0</v>
      </c>
      <c r="AP45" s="151">
        <f t="shared" ca="1" si="48"/>
        <v>0</v>
      </c>
      <c r="AQ45" s="151">
        <f t="shared" ca="1" si="48"/>
        <v>0</v>
      </c>
      <c r="AR45" s="151">
        <f t="shared" ca="1" si="48"/>
        <v>0</v>
      </c>
      <c r="AS45" s="151">
        <f t="shared" ca="1" si="48"/>
        <v>0</v>
      </c>
      <c r="AT45" s="151">
        <f t="shared" ca="1" si="48"/>
        <v>0</v>
      </c>
      <c r="AU45" s="151">
        <f t="shared" ca="1" si="48"/>
        <v>0</v>
      </c>
      <c r="AV45" s="151">
        <f t="shared" ca="1" si="48"/>
        <v>0</v>
      </c>
      <c r="AW45" s="151">
        <f t="shared" ca="1" si="48"/>
        <v>0</v>
      </c>
      <c r="AX45" s="151">
        <f t="shared" ca="1" si="48"/>
        <v>0</v>
      </c>
      <c r="AY45" s="151">
        <f t="shared" ca="1" si="48"/>
        <v>0</v>
      </c>
      <c r="AZ45" s="151">
        <f t="shared" ca="1" si="48"/>
        <v>0</v>
      </c>
      <c r="BA45" s="151">
        <f t="shared" ca="1" si="48"/>
        <v>0</v>
      </c>
      <c r="BB45" s="151">
        <f t="shared" ca="1" si="48"/>
        <v>0</v>
      </c>
      <c r="BC45" s="151">
        <f t="shared" ca="1" si="48"/>
        <v>0</v>
      </c>
      <c r="BD45" s="151">
        <f t="shared" ca="1" si="48"/>
        <v>0</v>
      </c>
      <c r="BE45" s="151">
        <f t="shared" ca="1" si="48"/>
        <v>0</v>
      </c>
      <c r="BF45" s="151">
        <f t="shared" ca="1" si="48"/>
        <v>0</v>
      </c>
      <c r="BG45" s="151">
        <f t="shared" ca="1" si="48"/>
        <v>0</v>
      </c>
      <c r="BH45" s="151">
        <f t="shared" ca="1" si="48"/>
        <v>0</v>
      </c>
      <c r="BI45" s="151">
        <f t="shared" ca="1" si="48"/>
        <v>0</v>
      </c>
      <c r="BJ45" s="151">
        <f t="shared" ca="1" si="48"/>
        <v>0</v>
      </c>
      <c r="BK45" s="151">
        <f t="shared" ca="1" si="48"/>
        <v>0</v>
      </c>
      <c r="BL45" s="151">
        <f t="shared" ca="1" si="48"/>
        <v>0</v>
      </c>
      <c r="BM45" s="151">
        <f t="shared" ca="1" si="48"/>
        <v>0</v>
      </c>
      <c r="BN45" s="151">
        <f t="shared" ca="1" si="48"/>
        <v>0</v>
      </c>
      <c r="BO45" s="151">
        <f t="shared" ca="1" si="48"/>
        <v>0</v>
      </c>
      <c r="BP45" s="151">
        <f t="shared" ca="1" si="48"/>
        <v>0</v>
      </c>
      <c r="BQ45" s="151">
        <f t="shared" ca="1" si="48"/>
        <v>0</v>
      </c>
      <c r="BR45" s="151">
        <f t="shared" ref="BR45:CU45" ca="1" si="49">BQ50</f>
        <v>0</v>
      </c>
      <c r="BS45" s="151">
        <f t="shared" ca="1" si="49"/>
        <v>0</v>
      </c>
      <c r="BT45" s="151">
        <f t="shared" ca="1" si="49"/>
        <v>0</v>
      </c>
      <c r="BU45" s="151">
        <f t="shared" ca="1" si="49"/>
        <v>0</v>
      </c>
      <c r="BV45" s="151">
        <f t="shared" ca="1" si="49"/>
        <v>0</v>
      </c>
      <c r="BW45" s="151">
        <f t="shared" ca="1" si="49"/>
        <v>0</v>
      </c>
      <c r="BX45" s="151">
        <f t="shared" ca="1" si="49"/>
        <v>0</v>
      </c>
      <c r="BY45" s="151">
        <f t="shared" ca="1" si="49"/>
        <v>0</v>
      </c>
      <c r="BZ45" s="151">
        <f t="shared" ca="1" si="49"/>
        <v>0</v>
      </c>
      <c r="CA45" s="151">
        <f t="shared" ca="1" si="49"/>
        <v>0</v>
      </c>
      <c r="CB45" s="151">
        <f t="shared" ca="1" si="49"/>
        <v>0</v>
      </c>
      <c r="CC45" s="151">
        <f t="shared" ca="1" si="49"/>
        <v>0</v>
      </c>
      <c r="CD45" s="151">
        <f t="shared" ca="1" si="49"/>
        <v>0</v>
      </c>
      <c r="CE45" s="151">
        <f t="shared" ca="1" si="49"/>
        <v>0</v>
      </c>
      <c r="CF45" s="151">
        <f t="shared" ca="1" si="49"/>
        <v>0</v>
      </c>
      <c r="CG45" s="151">
        <f t="shared" ca="1" si="49"/>
        <v>0</v>
      </c>
      <c r="CH45" s="151">
        <f t="shared" ca="1" si="49"/>
        <v>0</v>
      </c>
      <c r="CI45" s="151">
        <f t="shared" ca="1" si="49"/>
        <v>0</v>
      </c>
      <c r="CJ45" s="151">
        <f t="shared" ca="1" si="49"/>
        <v>0</v>
      </c>
      <c r="CK45" s="151">
        <f t="shared" ca="1" si="49"/>
        <v>0</v>
      </c>
      <c r="CL45" s="151">
        <f t="shared" ca="1" si="49"/>
        <v>0</v>
      </c>
      <c r="CM45" s="151">
        <f t="shared" ca="1" si="49"/>
        <v>0</v>
      </c>
      <c r="CN45" s="151">
        <f t="shared" ca="1" si="49"/>
        <v>0</v>
      </c>
      <c r="CO45" s="151">
        <f t="shared" ca="1" si="49"/>
        <v>0</v>
      </c>
      <c r="CP45" s="151">
        <f t="shared" ca="1" si="49"/>
        <v>0</v>
      </c>
      <c r="CQ45" s="151">
        <f t="shared" ca="1" si="49"/>
        <v>0</v>
      </c>
      <c r="CR45" s="151">
        <f t="shared" ca="1" si="49"/>
        <v>0</v>
      </c>
      <c r="CS45" s="151">
        <f t="shared" ca="1" si="49"/>
        <v>0</v>
      </c>
      <c r="CT45" s="151">
        <f t="shared" ca="1" si="49"/>
        <v>0</v>
      </c>
      <c r="CU45" s="151">
        <f t="shared" ca="1" si="49"/>
        <v>0</v>
      </c>
    </row>
    <row r="46" spans="1:99" x14ac:dyDescent="0.35">
      <c r="A46" s="31"/>
      <c r="B46" s="150" t="s">
        <v>22</v>
      </c>
      <c r="C46" s="151">
        <f ca="1">C47*('In depth results'!L7/12)</f>
        <v>0</v>
      </c>
      <c r="D46" s="151">
        <f ca="1">D45*('In depth results'!$C$7/12)</f>
        <v>0</v>
      </c>
      <c r="E46" s="151">
        <f ca="1">E45*('In depth results'!$C$7/12)</f>
        <v>0</v>
      </c>
      <c r="F46" s="151">
        <f ca="1">F45*('In depth results'!$C$7/12)</f>
        <v>0</v>
      </c>
      <c r="G46" s="151">
        <f ca="1">G45*('In depth results'!$C$7/12)</f>
        <v>0</v>
      </c>
      <c r="H46" s="151">
        <f ca="1">H45*('In depth results'!$C$7/12)</f>
        <v>0</v>
      </c>
      <c r="I46" s="151">
        <f ca="1">I45*('In depth results'!$C$7/12)</f>
        <v>0</v>
      </c>
      <c r="J46" s="151">
        <f ca="1">J45*('In depth results'!$C$7/12)</f>
        <v>0</v>
      </c>
      <c r="K46" s="151">
        <f ca="1">K45*('In depth results'!$C$7/12)</f>
        <v>0</v>
      </c>
      <c r="L46" s="151">
        <f ca="1">L45*('In depth results'!$C$7/12)</f>
        <v>0</v>
      </c>
      <c r="M46" s="151">
        <f ca="1">M45*('In depth results'!$C$7/12)</f>
        <v>0</v>
      </c>
      <c r="N46" s="151">
        <f ca="1">N45*('In depth results'!$C$7/12)</f>
        <v>0</v>
      </c>
      <c r="O46" s="151">
        <f ca="1">O45*('In depth results'!$C$7/12)</f>
        <v>0</v>
      </c>
      <c r="P46" s="151">
        <f ca="1">P45*('In depth results'!$C$7/12)</f>
        <v>0</v>
      </c>
      <c r="Q46" s="151">
        <f ca="1">Q45*('In depth results'!$C$7/12)</f>
        <v>0</v>
      </c>
      <c r="R46" s="151">
        <f ca="1">R45*('In depth results'!$C$7/12)</f>
        <v>0</v>
      </c>
      <c r="S46" s="151">
        <f ca="1">S45*('In depth results'!$C$7/12)</f>
        <v>0</v>
      </c>
      <c r="T46" s="151">
        <f ca="1">T45*('In depth results'!$C$7/12)</f>
        <v>0</v>
      </c>
      <c r="U46" s="151">
        <f ca="1">U45*('In depth results'!$C$7/12)</f>
        <v>0</v>
      </c>
      <c r="V46" s="151">
        <f ca="1">V45*('In depth results'!$C$7/12)</f>
        <v>0</v>
      </c>
      <c r="W46" s="151">
        <f ca="1">W45*('In depth results'!$C$7/12)</f>
        <v>0</v>
      </c>
      <c r="X46" s="151">
        <f ca="1">X45*('In depth results'!$C$7/12)</f>
        <v>0</v>
      </c>
      <c r="Y46" s="151">
        <f ca="1">Y45*('In depth results'!$C$7/12)</f>
        <v>0</v>
      </c>
      <c r="Z46" s="151">
        <f ca="1">Z45*('In depth results'!$C$7/12)</f>
        <v>0</v>
      </c>
      <c r="AA46" s="151">
        <f ca="1">AA45*('In depth results'!$C$7/12)</f>
        <v>0</v>
      </c>
      <c r="AB46" s="151">
        <f ca="1">AB45*('In depth results'!$C$7/12)</f>
        <v>0</v>
      </c>
      <c r="AC46" s="151">
        <f ca="1">AC45*('In depth results'!$C$7/12)</f>
        <v>0</v>
      </c>
      <c r="AD46" s="151">
        <f ca="1">AD45*('In depth results'!$C$7/12)</f>
        <v>0</v>
      </c>
      <c r="AE46" s="151">
        <f ca="1">AE45*('In depth results'!$C$7/12)</f>
        <v>0</v>
      </c>
      <c r="AF46" s="151">
        <f ca="1">AF45*('In depth results'!$C$7/12)</f>
        <v>0</v>
      </c>
      <c r="AG46" s="151">
        <f ca="1">AG45*('In depth results'!$C$7/12)</f>
        <v>0</v>
      </c>
      <c r="AH46" s="151">
        <f ca="1">AH45*('In depth results'!$C$7/12)</f>
        <v>0</v>
      </c>
      <c r="AI46" s="151">
        <f ca="1">AI45*('In depth results'!$C$7/12)</f>
        <v>0</v>
      </c>
      <c r="AJ46" s="151">
        <f ca="1">AJ45*('In depth results'!$C$7/12)</f>
        <v>0</v>
      </c>
      <c r="AK46" s="151">
        <f ca="1">AK45*('In depth results'!$C$7/12)</f>
        <v>0</v>
      </c>
      <c r="AL46" s="151">
        <f ca="1">AL45*('In depth results'!$C$7/12)</f>
        <v>0</v>
      </c>
      <c r="AM46" s="151">
        <f ca="1">AM45*('In depth results'!$C$7/12)</f>
        <v>0</v>
      </c>
      <c r="AN46" s="151">
        <f ca="1">AN45*('In depth results'!$C$7/12)</f>
        <v>0</v>
      </c>
      <c r="AO46" s="151">
        <f ca="1">AO45*('In depth results'!$C$7/12)</f>
        <v>0</v>
      </c>
      <c r="AP46" s="151">
        <f ca="1">AP45*('In depth results'!$C$7/12)</f>
        <v>0</v>
      </c>
      <c r="AQ46" s="151">
        <f ca="1">AQ45*('In depth results'!$C$7/12)</f>
        <v>0</v>
      </c>
      <c r="AR46" s="151">
        <f ca="1">AR45*('In depth results'!$C$7/12)</f>
        <v>0</v>
      </c>
      <c r="AS46" s="151">
        <f ca="1">AS45*('In depth results'!$C$7/12)</f>
        <v>0</v>
      </c>
      <c r="AT46" s="151">
        <f ca="1">AT45*('In depth results'!$C$7/12)</f>
        <v>0</v>
      </c>
      <c r="AU46" s="151">
        <f ca="1">AU45*('In depth results'!$C$7/12)</f>
        <v>0</v>
      </c>
      <c r="AV46" s="151">
        <f ca="1">AV45*('In depth results'!$C$7/12)</f>
        <v>0</v>
      </c>
      <c r="AW46" s="151">
        <f ca="1">AW45*('In depth results'!$C$7/12)</f>
        <v>0</v>
      </c>
      <c r="AX46" s="151">
        <f ca="1">AX45*('In depth results'!$C$7/12)</f>
        <v>0</v>
      </c>
      <c r="AY46" s="151">
        <f ca="1">AY45*('In depth results'!$C$7/12)</f>
        <v>0</v>
      </c>
      <c r="AZ46" s="151">
        <f ca="1">AZ45*('In depth results'!$C$7/12)</f>
        <v>0</v>
      </c>
      <c r="BA46" s="151">
        <f ca="1">BA45*('In depth results'!$C$7/12)</f>
        <v>0</v>
      </c>
      <c r="BB46" s="151">
        <f ca="1">BB45*('In depth results'!$C$7/12)</f>
        <v>0</v>
      </c>
      <c r="BC46" s="151">
        <f ca="1">BC45*('In depth results'!$C$7/12)</f>
        <v>0</v>
      </c>
      <c r="BD46" s="151">
        <f ca="1">BD45*('In depth results'!$C$7/12)</f>
        <v>0</v>
      </c>
      <c r="BE46" s="151">
        <f ca="1">BE45*('In depth results'!$C$7/12)</f>
        <v>0</v>
      </c>
      <c r="BF46" s="151">
        <f ca="1">BF45*('In depth results'!$C$7/12)</f>
        <v>0</v>
      </c>
      <c r="BG46" s="151">
        <f ca="1">BG45*('In depth results'!$C$7/12)</f>
        <v>0</v>
      </c>
      <c r="BH46" s="151">
        <f ca="1">BH45*('In depth results'!$C$7/12)</f>
        <v>0</v>
      </c>
      <c r="BI46" s="151">
        <f ca="1">BI45*('In depth results'!$C$7/12)</f>
        <v>0</v>
      </c>
      <c r="BJ46" s="151">
        <f ca="1">BJ45*('In depth results'!$C$7/12)</f>
        <v>0</v>
      </c>
      <c r="BK46" s="151">
        <f ca="1">BK45*('In depth results'!$C$7/12)</f>
        <v>0</v>
      </c>
      <c r="BL46" s="151">
        <f ca="1">BL45*('In depth results'!$C$7/12)</f>
        <v>0</v>
      </c>
      <c r="BM46" s="151">
        <f ca="1">BM45*('In depth results'!$C$7/12)</f>
        <v>0</v>
      </c>
      <c r="BN46" s="151">
        <f ca="1">BN45*('In depth results'!$C$7/12)</f>
        <v>0</v>
      </c>
      <c r="BO46" s="151">
        <f ca="1">BO45*('In depth results'!$C$7/12)</f>
        <v>0</v>
      </c>
      <c r="BP46" s="151">
        <f ca="1">BP45*('In depth results'!$C$7/12)</f>
        <v>0</v>
      </c>
      <c r="BQ46" s="151">
        <f ca="1">BQ45*('In depth results'!$C$7/12)</f>
        <v>0</v>
      </c>
      <c r="BR46" s="151">
        <f ca="1">BR45*('In depth results'!$C$7/12)</f>
        <v>0</v>
      </c>
      <c r="BS46" s="151">
        <f ca="1">BS45*('In depth results'!$C$7/12)</f>
        <v>0</v>
      </c>
      <c r="BT46" s="151">
        <f ca="1">BT45*('In depth results'!$C$7/12)</f>
        <v>0</v>
      </c>
      <c r="BU46" s="151">
        <f ca="1">BU45*('In depth results'!$C$7/12)</f>
        <v>0</v>
      </c>
      <c r="BV46" s="151">
        <f ca="1">BV45*('In depth results'!$C$7/12)</f>
        <v>0</v>
      </c>
      <c r="BW46" s="151">
        <f ca="1">BW45*('In depth results'!$C$7/12)</f>
        <v>0</v>
      </c>
      <c r="BX46" s="151">
        <f ca="1">BX45*('In depth results'!$C$7/12)</f>
        <v>0</v>
      </c>
      <c r="BY46" s="151">
        <f ca="1">BY45*('In depth results'!$C$7/12)</f>
        <v>0</v>
      </c>
      <c r="BZ46" s="151">
        <f ca="1">BZ45*('In depth results'!$C$7/12)</f>
        <v>0</v>
      </c>
      <c r="CA46" s="151">
        <f ca="1">CA45*('In depth results'!$C$7/12)</f>
        <v>0</v>
      </c>
      <c r="CB46" s="151">
        <f ca="1">CB45*('In depth results'!$C$7/12)</f>
        <v>0</v>
      </c>
      <c r="CC46" s="151">
        <f ca="1">CC45*('In depth results'!$C$7/12)</f>
        <v>0</v>
      </c>
      <c r="CD46" s="151">
        <f ca="1">CD45*('In depth results'!$C$7/12)</f>
        <v>0</v>
      </c>
      <c r="CE46" s="151">
        <f ca="1">CE45*('In depth results'!$C$7/12)</f>
        <v>0</v>
      </c>
      <c r="CF46" s="151">
        <f ca="1">CF45*('In depth results'!$C$7/12)</f>
        <v>0</v>
      </c>
      <c r="CG46" s="151">
        <f ca="1">CG45*('In depth results'!$C$7/12)</f>
        <v>0</v>
      </c>
      <c r="CH46" s="151">
        <f ca="1">CH45*('In depth results'!$C$7/12)</f>
        <v>0</v>
      </c>
      <c r="CI46" s="151">
        <f ca="1">CI45*('In depth results'!$C$7/12)</f>
        <v>0</v>
      </c>
      <c r="CJ46" s="151">
        <f ca="1">CJ45*('In depth results'!$C$7/12)</f>
        <v>0</v>
      </c>
      <c r="CK46" s="151">
        <f ca="1">CK45*('In depth results'!$C$7/12)</f>
        <v>0</v>
      </c>
      <c r="CL46" s="151">
        <f ca="1">CL45*('In depth results'!$C$7/12)</f>
        <v>0</v>
      </c>
      <c r="CM46" s="151">
        <f ca="1">CM45*('In depth results'!$C$7/12)</f>
        <v>0</v>
      </c>
      <c r="CN46" s="151">
        <f ca="1">CN45*('In depth results'!$C$7/12)</f>
        <v>0</v>
      </c>
      <c r="CO46" s="151">
        <f ca="1">CO45*('In depth results'!$C$7/12)</f>
        <v>0</v>
      </c>
      <c r="CP46" s="151">
        <f ca="1">CP45*('In depth results'!$C$7/12)</f>
        <v>0</v>
      </c>
      <c r="CQ46" s="151">
        <f ca="1">CQ45*('In depth results'!$C$7/12)</f>
        <v>0</v>
      </c>
      <c r="CR46" s="151">
        <f ca="1">CR45*('In depth results'!$C$7/12)</f>
        <v>0</v>
      </c>
      <c r="CS46" s="151">
        <f ca="1">CS45*('In depth results'!$C$7/12)</f>
        <v>0</v>
      </c>
      <c r="CT46" s="151">
        <f ca="1">CT45*('In depth results'!$C$7/12)</f>
        <v>0</v>
      </c>
      <c r="CU46" s="151">
        <f ca="1">CU45*('In depth results'!$C$7/12)</f>
        <v>0</v>
      </c>
    </row>
    <row r="47" spans="1:99" x14ac:dyDescent="0.35">
      <c r="A47" s="31"/>
      <c r="B47" s="150" t="s">
        <v>23</v>
      </c>
      <c r="C47" s="151">
        <f ca="1">'In depth results'!K7</f>
        <v>0</v>
      </c>
      <c r="D47" s="151">
        <f ca="1">D45+D46</f>
        <v>0</v>
      </c>
      <c r="E47" s="151">
        <f t="shared" ref="E47:BP47" ca="1" si="50">E45+E46</f>
        <v>0</v>
      </c>
      <c r="F47" s="151">
        <f t="shared" ca="1" si="50"/>
        <v>0</v>
      </c>
      <c r="G47" s="151">
        <f t="shared" ca="1" si="50"/>
        <v>0</v>
      </c>
      <c r="H47" s="151">
        <f t="shared" ca="1" si="50"/>
        <v>0</v>
      </c>
      <c r="I47" s="151">
        <f t="shared" ca="1" si="50"/>
        <v>0</v>
      </c>
      <c r="J47" s="151">
        <f t="shared" ca="1" si="50"/>
        <v>0</v>
      </c>
      <c r="K47" s="151">
        <f t="shared" ca="1" si="50"/>
        <v>0</v>
      </c>
      <c r="L47" s="151">
        <f t="shared" ca="1" si="50"/>
        <v>0</v>
      </c>
      <c r="M47" s="151">
        <f t="shared" ca="1" si="50"/>
        <v>0</v>
      </c>
      <c r="N47" s="151">
        <f t="shared" ca="1" si="50"/>
        <v>0</v>
      </c>
      <c r="O47" s="151">
        <f t="shared" ca="1" si="50"/>
        <v>0</v>
      </c>
      <c r="P47" s="151">
        <f t="shared" ca="1" si="50"/>
        <v>0</v>
      </c>
      <c r="Q47" s="151">
        <f t="shared" ca="1" si="50"/>
        <v>0</v>
      </c>
      <c r="R47" s="151">
        <f t="shared" ca="1" si="50"/>
        <v>0</v>
      </c>
      <c r="S47" s="151">
        <f t="shared" ca="1" si="50"/>
        <v>0</v>
      </c>
      <c r="T47" s="151">
        <f t="shared" ca="1" si="50"/>
        <v>0</v>
      </c>
      <c r="U47" s="151">
        <f t="shared" ca="1" si="50"/>
        <v>0</v>
      </c>
      <c r="V47" s="151">
        <f t="shared" ca="1" si="50"/>
        <v>0</v>
      </c>
      <c r="W47" s="151">
        <f t="shared" ca="1" si="50"/>
        <v>0</v>
      </c>
      <c r="X47" s="151">
        <f t="shared" ca="1" si="50"/>
        <v>0</v>
      </c>
      <c r="Y47" s="151">
        <f t="shared" ca="1" si="50"/>
        <v>0</v>
      </c>
      <c r="Z47" s="151">
        <f t="shared" ca="1" si="50"/>
        <v>0</v>
      </c>
      <c r="AA47" s="151">
        <f t="shared" ca="1" si="50"/>
        <v>0</v>
      </c>
      <c r="AB47" s="151">
        <f t="shared" ca="1" si="50"/>
        <v>0</v>
      </c>
      <c r="AC47" s="151">
        <f t="shared" ca="1" si="50"/>
        <v>0</v>
      </c>
      <c r="AD47" s="151">
        <f t="shared" ca="1" si="50"/>
        <v>0</v>
      </c>
      <c r="AE47" s="151">
        <f t="shared" ca="1" si="50"/>
        <v>0</v>
      </c>
      <c r="AF47" s="151">
        <f t="shared" ca="1" si="50"/>
        <v>0</v>
      </c>
      <c r="AG47" s="151">
        <f t="shared" ca="1" si="50"/>
        <v>0</v>
      </c>
      <c r="AH47" s="151">
        <f t="shared" ca="1" si="50"/>
        <v>0</v>
      </c>
      <c r="AI47" s="151">
        <f t="shared" ca="1" si="50"/>
        <v>0</v>
      </c>
      <c r="AJ47" s="151">
        <f t="shared" ca="1" si="50"/>
        <v>0</v>
      </c>
      <c r="AK47" s="151">
        <f t="shared" ca="1" si="50"/>
        <v>0</v>
      </c>
      <c r="AL47" s="151">
        <f t="shared" ca="1" si="50"/>
        <v>0</v>
      </c>
      <c r="AM47" s="151">
        <f t="shared" ca="1" si="50"/>
        <v>0</v>
      </c>
      <c r="AN47" s="151">
        <f t="shared" ca="1" si="50"/>
        <v>0</v>
      </c>
      <c r="AO47" s="151">
        <f t="shared" ca="1" si="50"/>
        <v>0</v>
      </c>
      <c r="AP47" s="151">
        <f t="shared" ca="1" si="50"/>
        <v>0</v>
      </c>
      <c r="AQ47" s="151">
        <f t="shared" ca="1" si="50"/>
        <v>0</v>
      </c>
      <c r="AR47" s="151">
        <f t="shared" ca="1" si="50"/>
        <v>0</v>
      </c>
      <c r="AS47" s="151">
        <f t="shared" ca="1" si="50"/>
        <v>0</v>
      </c>
      <c r="AT47" s="151">
        <f t="shared" ca="1" si="50"/>
        <v>0</v>
      </c>
      <c r="AU47" s="151">
        <f t="shared" ca="1" si="50"/>
        <v>0</v>
      </c>
      <c r="AV47" s="151">
        <f t="shared" ca="1" si="50"/>
        <v>0</v>
      </c>
      <c r="AW47" s="151">
        <f t="shared" ca="1" si="50"/>
        <v>0</v>
      </c>
      <c r="AX47" s="151">
        <f t="shared" ca="1" si="50"/>
        <v>0</v>
      </c>
      <c r="AY47" s="151">
        <f t="shared" ca="1" si="50"/>
        <v>0</v>
      </c>
      <c r="AZ47" s="151">
        <f t="shared" ca="1" si="50"/>
        <v>0</v>
      </c>
      <c r="BA47" s="151">
        <f t="shared" ca="1" si="50"/>
        <v>0</v>
      </c>
      <c r="BB47" s="151">
        <f t="shared" ca="1" si="50"/>
        <v>0</v>
      </c>
      <c r="BC47" s="151">
        <f t="shared" ca="1" si="50"/>
        <v>0</v>
      </c>
      <c r="BD47" s="151">
        <f t="shared" ca="1" si="50"/>
        <v>0</v>
      </c>
      <c r="BE47" s="151">
        <f t="shared" ca="1" si="50"/>
        <v>0</v>
      </c>
      <c r="BF47" s="151">
        <f t="shared" ca="1" si="50"/>
        <v>0</v>
      </c>
      <c r="BG47" s="151">
        <f t="shared" ca="1" si="50"/>
        <v>0</v>
      </c>
      <c r="BH47" s="151">
        <f t="shared" ca="1" si="50"/>
        <v>0</v>
      </c>
      <c r="BI47" s="151">
        <f t="shared" ca="1" si="50"/>
        <v>0</v>
      </c>
      <c r="BJ47" s="151">
        <f t="shared" ca="1" si="50"/>
        <v>0</v>
      </c>
      <c r="BK47" s="151">
        <f t="shared" ca="1" si="50"/>
        <v>0</v>
      </c>
      <c r="BL47" s="151">
        <f t="shared" ca="1" si="50"/>
        <v>0</v>
      </c>
      <c r="BM47" s="151">
        <f t="shared" ca="1" si="50"/>
        <v>0</v>
      </c>
      <c r="BN47" s="151">
        <f t="shared" ca="1" si="50"/>
        <v>0</v>
      </c>
      <c r="BO47" s="151">
        <f t="shared" ca="1" si="50"/>
        <v>0</v>
      </c>
      <c r="BP47" s="151">
        <f t="shared" ca="1" si="50"/>
        <v>0</v>
      </c>
      <c r="BQ47" s="151">
        <f t="shared" ref="BQ47:CU47" ca="1" si="51">BQ45+BQ46</f>
        <v>0</v>
      </c>
      <c r="BR47" s="151">
        <f t="shared" ca="1" si="51"/>
        <v>0</v>
      </c>
      <c r="BS47" s="151">
        <f t="shared" ca="1" si="51"/>
        <v>0</v>
      </c>
      <c r="BT47" s="151">
        <f t="shared" ca="1" si="51"/>
        <v>0</v>
      </c>
      <c r="BU47" s="151">
        <f t="shared" ca="1" si="51"/>
        <v>0</v>
      </c>
      <c r="BV47" s="151">
        <f t="shared" ca="1" si="51"/>
        <v>0</v>
      </c>
      <c r="BW47" s="151">
        <f t="shared" ca="1" si="51"/>
        <v>0</v>
      </c>
      <c r="BX47" s="151">
        <f t="shared" ca="1" si="51"/>
        <v>0</v>
      </c>
      <c r="BY47" s="151">
        <f t="shared" ca="1" si="51"/>
        <v>0</v>
      </c>
      <c r="BZ47" s="151">
        <f t="shared" ca="1" si="51"/>
        <v>0</v>
      </c>
      <c r="CA47" s="151">
        <f t="shared" ca="1" si="51"/>
        <v>0</v>
      </c>
      <c r="CB47" s="151">
        <f t="shared" ca="1" si="51"/>
        <v>0</v>
      </c>
      <c r="CC47" s="151">
        <f t="shared" ca="1" si="51"/>
        <v>0</v>
      </c>
      <c r="CD47" s="151">
        <f t="shared" ca="1" si="51"/>
        <v>0</v>
      </c>
      <c r="CE47" s="151">
        <f t="shared" ca="1" si="51"/>
        <v>0</v>
      </c>
      <c r="CF47" s="151">
        <f t="shared" ca="1" si="51"/>
        <v>0</v>
      </c>
      <c r="CG47" s="151">
        <f t="shared" ca="1" si="51"/>
        <v>0</v>
      </c>
      <c r="CH47" s="151">
        <f t="shared" ca="1" si="51"/>
        <v>0</v>
      </c>
      <c r="CI47" s="151">
        <f t="shared" ca="1" si="51"/>
        <v>0</v>
      </c>
      <c r="CJ47" s="151">
        <f t="shared" ca="1" si="51"/>
        <v>0</v>
      </c>
      <c r="CK47" s="151">
        <f t="shared" ca="1" si="51"/>
        <v>0</v>
      </c>
      <c r="CL47" s="151">
        <f t="shared" ca="1" si="51"/>
        <v>0</v>
      </c>
      <c r="CM47" s="151">
        <f t="shared" ca="1" si="51"/>
        <v>0</v>
      </c>
      <c r="CN47" s="151">
        <f t="shared" ca="1" si="51"/>
        <v>0</v>
      </c>
      <c r="CO47" s="151">
        <f t="shared" ca="1" si="51"/>
        <v>0</v>
      </c>
      <c r="CP47" s="151">
        <f t="shared" ca="1" si="51"/>
        <v>0</v>
      </c>
      <c r="CQ47" s="151">
        <f t="shared" ca="1" si="51"/>
        <v>0</v>
      </c>
      <c r="CR47" s="151">
        <f t="shared" ca="1" si="51"/>
        <v>0</v>
      </c>
      <c r="CS47" s="151">
        <f t="shared" ca="1" si="51"/>
        <v>0</v>
      </c>
      <c r="CT47" s="151">
        <f t="shared" ca="1" si="51"/>
        <v>0</v>
      </c>
      <c r="CU47" s="151">
        <f t="shared" ca="1" si="51"/>
        <v>0</v>
      </c>
    </row>
    <row r="48" spans="1:99" x14ac:dyDescent="0.35">
      <c r="A48" s="31"/>
      <c r="B48" s="150" t="s">
        <v>24</v>
      </c>
      <c r="C48" s="151">
        <f ca="1">'In depth results'!$M$7+(C38-C39)</f>
        <v>0</v>
      </c>
      <c r="D48" s="151">
        <f ca="1">IF(D47=0,'In depth results'!$M$7,'In depth results'!$M$7)+('No extra repayments workings'!D38-'No extra repayments workings'!D39)</f>
        <v>0</v>
      </c>
      <c r="E48" s="151">
        <f ca="1">IF(E47=0,'In depth results'!$M$7,'In depth results'!$M$7)+('No extra repayments workings'!E38-'No extra repayments workings'!E39)</f>
        <v>0</v>
      </c>
      <c r="F48" s="151">
        <f ca="1">IF(F47=0,'In depth results'!$M$7,'In depth results'!$M$7)+('No extra repayments workings'!F38-'No extra repayments workings'!F39)</f>
        <v>0</v>
      </c>
      <c r="G48" s="151">
        <f ca="1">IF(G47=0,'In depth results'!$M$7,'In depth results'!$M$7)+('No extra repayments workings'!G38-'No extra repayments workings'!G39)</f>
        <v>0</v>
      </c>
      <c r="H48" s="151">
        <f ca="1">IF(H47=0,'In depth results'!$M$7,'In depth results'!$M$7)+('No extra repayments workings'!H38-'No extra repayments workings'!H39)</f>
        <v>0</v>
      </c>
      <c r="I48" s="151">
        <f ca="1">IF(I47=0,'In depth results'!$M$7,'In depth results'!$M$7)+('No extra repayments workings'!I38-'No extra repayments workings'!I39)</f>
        <v>0</v>
      </c>
      <c r="J48" s="151">
        <f ca="1">IF(J47=0,'In depth results'!$M$7,'In depth results'!$M$7)+('No extra repayments workings'!J38-'No extra repayments workings'!J39)</f>
        <v>0</v>
      </c>
      <c r="K48" s="151">
        <f ca="1">IF(K47=0,'In depth results'!$M$7,'In depth results'!$M$7)+('No extra repayments workings'!K38-'No extra repayments workings'!K39)</f>
        <v>0</v>
      </c>
      <c r="L48" s="151">
        <f ca="1">IF(L47=0,'In depth results'!$M$7,'In depth results'!$M$7)+('No extra repayments workings'!L38-'No extra repayments workings'!L39)</f>
        <v>0</v>
      </c>
      <c r="M48" s="151">
        <f ca="1">IF(M47=0,'In depth results'!$M$7,'In depth results'!$M$7)+('No extra repayments workings'!M38-'No extra repayments workings'!M39)</f>
        <v>0</v>
      </c>
      <c r="N48" s="151">
        <f ca="1">IF(N47=0,'In depth results'!$M$7,'In depth results'!$M$7)+('No extra repayments workings'!N38-'No extra repayments workings'!N39)</f>
        <v>0</v>
      </c>
      <c r="O48" s="151">
        <f ca="1">IF(O47=0,'In depth results'!$M$7,'In depth results'!$M$7)+('No extra repayments workings'!O38-'No extra repayments workings'!O39)</f>
        <v>0</v>
      </c>
      <c r="P48" s="151">
        <f ca="1">IF(P47=0,'In depth results'!$M$7,'In depth results'!$M$7)+('No extra repayments workings'!P38-'No extra repayments workings'!P39)</f>
        <v>0</v>
      </c>
      <c r="Q48" s="151">
        <f ca="1">IF(Q47=0,'In depth results'!$M$7,'In depth results'!$M$7)+('No extra repayments workings'!Q38-'No extra repayments workings'!Q39)</f>
        <v>0</v>
      </c>
      <c r="R48" s="151">
        <f ca="1">IF(R47=0,'In depth results'!$M$7,'In depth results'!$M$7)+('No extra repayments workings'!R38-'No extra repayments workings'!R39)</f>
        <v>0</v>
      </c>
      <c r="S48" s="151">
        <f ca="1">IF(S47=0,'In depth results'!$M$7,'In depth results'!$M$7)+('No extra repayments workings'!S38-'No extra repayments workings'!S39)</f>
        <v>0</v>
      </c>
      <c r="T48" s="151">
        <f ca="1">IF(T47=0,'In depth results'!$M$7,'In depth results'!$M$7)+('No extra repayments workings'!T38-'No extra repayments workings'!T39)</f>
        <v>0</v>
      </c>
      <c r="U48" s="151">
        <f ca="1">IF(U47=0,'In depth results'!$M$7,'In depth results'!$M$7)+('No extra repayments workings'!U38-'No extra repayments workings'!U39)</f>
        <v>0</v>
      </c>
      <c r="V48" s="151">
        <f ca="1">IF(V47=0,'In depth results'!$M$7,'In depth results'!$M$7)+('No extra repayments workings'!V38-'No extra repayments workings'!V39)</f>
        <v>0</v>
      </c>
      <c r="W48" s="151">
        <f ca="1">IF(W47=0,'In depth results'!$M$7,'In depth results'!$M$7)+('No extra repayments workings'!W38-'No extra repayments workings'!W39)</f>
        <v>0</v>
      </c>
      <c r="X48" s="151">
        <f ca="1">IF(X47=0,'In depth results'!$M$7,'In depth results'!$M$7)+('No extra repayments workings'!X38-'No extra repayments workings'!X39)</f>
        <v>0</v>
      </c>
      <c r="Y48" s="151">
        <f ca="1">IF(Y47=0,'In depth results'!$M$7,'In depth results'!$M$7)+('No extra repayments workings'!Y38-'No extra repayments workings'!Y39)</f>
        <v>0</v>
      </c>
      <c r="Z48" s="151">
        <f ca="1">IF(Z47=0,'In depth results'!$M$7,'In depth results'!$M$7)+('No extra repayments workings'!Z38-'No extra repayments workings'!Z39)</f>
        <v>0</v>
      </c>
      <c r="AA48" s="151">
        <f ca="1">IF(AA47=0,'In depth results'!$M$7,'In depth results'!$M$7)+('No extra repayments workings'!AA38-'No extra repayments workings'!AA39)</f>
        <v>0</v>
      </c>
      <c r="AB48" s="151">
        <f ca="1">IF(AB47=0,'In depth results'!$M$7,'In depth results'!$M$7)+('No extra repayments workings'!AB38-'No extra repayments workings'!AB39)</f>
        <v>0</v>
      </c>
      <c r="AC48" s="151">
        <f ca="1">IF(AC47=0,'In depth results'!$M$7,'In depth results'!$M$7)+('No extra repayments workings'!AC38-'No extra repayments workings'!AC39)</f>
        <v>0</v>
      </c>
      <c r="AD48" s="151">
        <f ca="1">IF(AD47=0,'In depth results'!$M$7,'In depth results'!$M$7)+('No extra repayments workings'!AD38-'No extra repayments workings'!AD39)</f>
        <v>0</v>
      </c>
      <c r="AE48" s="151">
        <f ca="1">IF(AE47=0,'In depth results'!$M$7,'In depth results'!$M$7)+('No extra repayments workings'!AE38-'No extra repayments workings'!AE39)</f>
        <v>0</v>
      </c>
      <c r="AF48" s="151">
        <f ca="1">IF(AF47=0,'In depth results'!$M$7,'In depth results'!$M$7)+('No extra repayments workings'!AF38-'No extra repayments workings'!AF39)</f>
        <v>0</v>
      </c>
      <c r="AG48" s="151">
        <f ca="1">IF(AG47=0,'In depth results'!$M$7,'In depth results'!$M$7)+('No extra repayments workings'!AG38-'No extra repayments workings'!AG39)</f>
        <v>27.613364500605655</v>
      </c>
      <c r="AH48" s="151">
        <f ca="1">IF(AH47=0,'In depth results'!$M$7,'In depth results'!$M$7)+('No extra repayments workings'!AH38-'No extra repayments workings'!AH39)</f>
        <v>320</v>
      </c>
      <c r="AI48" s="151">
        <f ca="1">IF(AI47=0,'In depth results'!$M$7,'In depth results'!$M$7)+('No extra repayments workings'!AI38-'No extra repayments workings'!AI39)</f>
        <v>320</v>
      </c>
      <c r="AJ48" s="151">
        <f ca="1">IF(AJ47=0,'In depth results'!$M$7,'In depth results'!$M$7)+('No extra repayments workings'!AJ38-'No extra repayments workings'!AJ39)</f>
        <v>320</v>
      </c>
      <c r="AK48" s="151">
        <f ca="1">IF(AK47=0,'In depth results'!$M$7,'In depth results'!$M$7)+('No extra repayments workings'!AK38-'No extra repayments workings'!AK39)</f>
        <v>320</v>
      </c>
      <c r="AL48" s="151">
        <f ca="1">IF(AL47=0,'In depth results'!$M$7,'In depth results'!$M$7)+('No extra repayments workings'!AL38-'No extra repayments workings'!AL39)</f>
        <v>320</v>
      </c>
      <c r="AM48" s="151">
        <f ca="1">IF(AM47=0,'In depth results'!$M$7,'In depth results'!$M$7)+('No extra repayments workings'!AM38-'No extra repayments workings'!AM39)</f>
        <v>320</v>
      </c>
      <c r="AN48" s="151">
        <f ca="1">IF(AN47=0,'In depth results'!$M$7,'In depth results'!$M$7)+('No extra repayments workings'!AN38-'No extra repayments workings'!AN39)</f>
        <v>320</v>
      </c>
      <c r="AO48" s="151">
        <f ca="1">IF(AO47=0,'In depth results'!$M$7,'In depth results'!$M$7)+('No extra repayments workings'!AO38-'No extra repayments workings'!AO39)</f>
        <v>320</v>
      </c>
      <c r="AP48" s="151">
        <f ca="1">IF(AP47=0,'In depth results'!$M$7,'In depth results'!$M$7)+('No extra repayments workings'!AP38-'No extra repayments workings'!AP39)</f>
        <v>320</v>
      </c>
      <c r="AQ48" s="151">
        <f ca="1">IF(AQ47=0,'In depth results'!$M$7,'In depth results'!$M$7)+('No extra repayments workings'!AQ38-'No extra repayments workings'!AQ39)</f>
        <v>320</v>
      </c>
      <c r="AR48" s="151">
        <f ca="1">IF(AR47=0,'In depth results'!$M$7,'In depth results'!$M$7)+('No extra repayments workings'!AR38-'No extra repayments workings'!AR39)</f>
        <v>320</v>
      </c>
      <c r="AS48" s="151">
        <f ca="1">IF(AS47=0,'In depth results'!$M$7,'In depth results'!$M$7)+('No extra repayments workings'!AS38-'No extra repayments workings'!AS39)</f>
        <v>320</v>
      </c>
      <c r="AT48" s="151">
        <f ca="1">IF(AT47=0,'In depth results'!$M$7,'In depth results'!$M$7)+('No extra repayments workings'!AT38-'No extra repayments workings'!AT39)</f>
        <v>320</v>
      </c>
      <c r="AU48" s="151">
        <f ca="1">IF(AU47=0,'In depth results'!$M$7,'In depth results'!$M$7)+('No extra repayments workings'!AU38-'No extra repayments workings'!AU39)</f>
        <v>320</v>
      </c>
      <c r="AV48" s="151">
        <f ca="1">IF(AV47=0,'In depth results'!$M$7,'In depth results'!$M$7)+('No extra repayments workings'!AV38-'No extra repayments workings'!AV39)</f>
        <v>320</v>
      </c>
      <c r="AW48" s="151">
        <f ca="1">IF(AW47=0,'In depth results'!$M$7,'In depth results'!$M$7)+('No extra repayments workings'!AW38-'No extra repayments workings'!AW39)</f>
        <v>320</v>
      </c>
      <c r="AX48" s="151">
        <f ca="1">IF(AX47=0,'In depth results'!$M$7,'In depth results'!$M$7)+('No extra repayments workings'!AX38-'No extra repayments workings'!AX39)</f>
        <v>320</v>
      </c>
      <c r="AY48" s="151">
        <f ca="1">IF(AY47=0,'In depth results'!$M$7,'In depth results'!$M$7)+('No extra repayments workings'!AY38-'No extra repayments workings'!AY39)</f>
        <v>420</v>
      </c>
      <c r="AZ48" s="151">
        <f ca="1">IF(AZ47=0,'In depth results'!$M$7,'In depth results'!$M$7)+('No extra repayments workings'!AZ38-'No extra repayments workings'!AZ39)</f>
        <v>420</v>
      </c>
      <c r="BA48" s="151">
        <f ca="1">IF(BA47=0,'In depth results'!$M$7,'In depth results'!$M$7)+('No extra repayments workings'!BA38-'No extra repayments workings'!BA39)</f>
        <v>420</v>
      </c>
      <c r="BB48" s="151">
        <f ca="1">IF(BB47=0,'In depth results'!$M$7,'In depth results'!$M$7)+('No extra repayments workings'!BB38-'No extra repayments workings'!BB39)</f>
        <v>420</v>
      </c>
      <c r="BC48" s="151">
        <f ca="1">IF(BC47=0,'In depth results'!$M$7,'In depth results'!$M$7)+('No extra repayments workings'!BC38-'No extra repayments workings'!BC39)</f>
        <v>420</v>
      </c>
      <c r="BD48" s="151">
        <f ca="1">IF(BD47=0,'In depth results'!$M$7,'In depth results'!$M$7)+('No extra repayments workings'!BD38-'No extra repayments workings'!BD39)</f>
        <v>420</v>
      </c>
      <c r="BE48" s="151">
        <f ca="1">IF(BE47=0,'In depth results'!$M$7,'In depth results'!$M$7)+('No extra repayments workings'!BE38-'No extra repayments workings'!BE39)</f>
        <v>420</v>
      </c>
      <c r="BF48" s="151">
        <f ca="1">IF(BF47=0,'In depth results'!$M$7,'In depth results'!$M$7)+('No extra repayments workings'!BF38-'No extra repayments workings'!BF39)</f>
        <v>420</v>
      </c>
      <c r="BG48" s="151">
        <f ca="1">IF(BG47=0,'In depth results'!$M$7,'In depth results'!$M$7)+('No extra repayments workings'!BG38-'No extra repayments workings'!BG39)</f>
        <v>420</v>
      </c>
      <c r="BH48" s="151">
        <f ca="1">IF(BH47=0,'In depth results'!$M$7,'In depth results'!$M$7)+('No extra repayments workings'!BH38-'No extra repayments workings'!BH39)</f>
        <v>420</v>
      </c>
      <c r="BI48" s="151">
        <f ca="1">IF(BI47=0,'In depth results'!$M$7,'In depth results'!$M$7)+('No extra repayments workings'!BI38-'No extra repayments workings'!BI39)</f>
        <v>420</v>
      </c>
      <c r="BJ48" s="151">
        <f ca="1">IF(BJ47=0,'In depth results'!$M$7,'In depth results'!$M$7)+('No extra repayments workings'!BJ38-'No extra repayments workings'!BJ39)</f>
        <v>420</v>
      </c>
      <c r="BK48" s="151">
        <f ca="1">IF(BK47=0,'In depth results'!$M$7,'In depth results'!$M$7)+('No extra repayments workings'!BK38-'No extra repayments workings'!BK39)</f>
        <v>420</v>
      </c>
      <c r="BL48" s="151">
        <f ca="1">IF(BL47=0,'In depth results'!$M$7,'In depth results'!$M$7)+('No extra repayments workings'!BL38-'No extra repayments workings'!BL39)</f>
        <v>420</v>
      </c>
      <c r="BM48" s="151">
        <f ca="1">IF(BM47=0,'In depth results'!$M$7,'In depth results'!$M$7)+('No extra repayments workings'!BM38-'No extra repayments workings'!BM39)</f>
        <v>420</v>
      </c>
      <c r="BN48" s="151">
        <f ca="1">IF(BN47=0,'In depth results'!$M$7,'In depth results'!$M$7)+('No extra repayments workings'!BN38-'No extra repayments workings'!BN39)</f>
        <v>420</v>
      </c>
      <c r="BO48" s="151">
        <f ca="1">IF(BO47=0,'In depth results'!$M$7,'In depth results'!$M$7)+('No extra repayments workings'!BO38-'No extra repayments workings'!BO39)</f>
        <v>420</v>
      </c>
      <c r="BP48" s="151">
        <f ca="1">IF(BP47=0,'In depth results'!$M$7,'In depth results'!$M$7)+('No extra repayments workings'!BP38-'No extra repayments workings'!BP39)</f>
        <v>420</v>
      </c>
      <c r="BQ48" s="151">
        <f ca="1">IF(BQ47=0,'In depth results'!$M$7,'In depth results'!$M$7)+('No extra repayments workings'!BQ38-'No extra repayments workings'!BQ39)</f>
        <v>420</v>
      </c>
      <c r="BR48" s="151">
        <f ca="1">IF(BR47=0,'In depth results'!$M$7,'In depth results'!$M$7)+('No extra repayments workings'!BR38-'No extra repayments workings'!BR39)</f>
        <v>420</v>
      </c>
      <c r="BS48" s="151">
        <f ca="1">IF(BS47=0,'In depth results'!$M$7,'In depth results'!$M$7)+('No extra repayments workings'!BS38-'No extra repayments workings'!BS39)</f>
        <v>420</v>
      </c>
      <c r="BT48" s="151">
        <f ca="1">IF(BT47=0,'In depth results'!$M$7,'In depth results'!$M$7)+('No extra repayments workings'!BT38-'No extra repayments workings'!BT39)</f>
        <v>420</v>
      </c>
      <c r="BU48" s="151">
        <f ca="1">IF(BU47=0,'In depth results'!$M$7,'In depth results'!$M$7)+('No extra repayments workings'!BU38-'No extra repayments workings'!BU39)</f>
        <v>420</v>
      </c>
      <c r="BV48" s="151">
        <f ca="1">IF(BV47=0,'In depth results'!$M$7,'In depth results'!$M$7)+('No extra repayments workings'!BV38-'No extra repayments workings'!BV39)</f>
        <v>420</v>
      </c>
      <c r="BW48" s="151">
        <f ca="1">IF(BW47=0,'In depth results'!$M$7,'In depth results'!$M$7)+('No extra repayments workings'!BW38-'No extra repayments workings'!BW39)</f>
        <v>420</v>
      </c>
      <c r="BX48" s="151">
        <f ca="1">IF(BX47=0,'In depth results'!$M$7,'In depth results'!$M$7)+('No extra repayments workings'!BX38-'No extra repayments workings'!BX39)</f>
        <v>420</v>
      </c>
      <c r="BY48" s="151">
        <f ca="1">IF(BY47=0,'In depth results'!$M$7,'In depth results'!$M$7)+('No extra repayments workings'!BY38-'No extra repayments workings'!BY39)</f>
        <v>420</v>
      </c>
      <c r="BZ48" s="151">
        <f ca="1">IF(BZ47=0,'In depth results'!$M$7,'In depth results'!$M$7)+('No extra repayments workings'!BZ38-'No extra repayments workings'!BZ39)</f>
        <v>420</v>
      </c>
      <c r="CA48" s="151">
        <f ca="1">IF(CA47=0,'In depth results'!$M$7,'In depth results'!$M$7)+('No extra repayments workings'!CA38-'No extra repayments workings'!CA39)</f>
        <v>420</v>
      </c>
      <c r="CB48" s="151">
        <f ca="1">IF(CB47=0,'In depth results'!$M$7,'In depth results'!$M$7)+('No extra repayments workings'!CB38-'No extra repayments workings'!CB39)</f>
        <v>420</v>
      </c>
      <c r="CC48" s="151">
        <f ca="1">IF(CC47=0,'In depth results'!$M$7,'In depth results'!$M$7)+('No extra repayments workings'!CC38-'No extra repayments workings'!CC39)</f>
        <v>420</v>
      </c>
      <c r="CD48" s="151">
        <f ca="1">IF(CD47=0,'In depth results'!$M$7,'In depth results'!$M$7)+('No extra repayments workings'!CD38-'No extra repayments workings'!CD39)</f>
        <v>420</v>
      </c>
      <c r="CE48" s="151">
        <f ca="1">IF(CE47=0,'In depth results'!$M$7,'In depth results'!$M$7)+('No extra repayments workings'!CE38-'No extra repayments workings'!CE39)</f>
        <v>420</v>
      </c>
      <c r="CF48" s="151">
        <f ca="1">IF(CF47=0,'In depth results'!$M$7,'In depth results'!$M$7)+('No extra repayments workings'!CF38-'No extra repayments workings'!CF39)</f>
        <v>420</v>
      </c>
      <c r="CG48" s="151">
        <f ca="1">IF(CG47=0,'In depth results'!$M$7,'In depth results'!$M$7)+('No extra repayments workings'!CG38-'No extra repayments workings'!CG39)</f>
        <v>420</v>
      </c>
      <c r="CH48" s="151">
        <f ca="1">IF(CH47=0,'In depth results'!$M$7,'In depth results'!$M$7)+('No extra repayments workings'!CH38-'No extra repayments workings'!CH39)</f>
        <v>420</v>
      </c>
      <c r="CI48" s="151">
        <f ca="1">IF(CI47=0,'In depth results'!$M$7,'In depth results'!$M$7)+('No extra repayments workings'!CI38-'No extra repayments workings'!CI39)</f>
        <v>420</v>
      </c>
      <c r="CJ48" s="151">
        <f ca="1">IF(CJ47=0,'In depth results'!$M$7,'In depth results'!$M$7)+('No extra repayments workings'!CJ38-'No extra repayments workings'!CJ39)</f>
        <v>420</v>
      </c>
      <c r="CK48" s="151">
        <f ca="1">IF(CK47=0,'In depth results'!$M$7,'In depth results'!$M$7)+('No extra repayments workings'!CK38-'No extra repayments workings'!CK39)</f>
        <v>420</v>
      </c>
      <c r="CL48" s="151">
        <f ca="1">IF(CL47=0,'In depth results'!$M$7,'In depth results'!$M$7)+('No extra repayments workings'!CL38-'No extra repayments workings'!CL39)</f>
        <v>420</v>
      </c>
      <c r="CM48" s="151">
        <f ca="1">IF(CM47=0,'In depth results'!$M$7,'In depth results'!$M$7)+('No extra repayments workings'!CM38-'No extra repayments workings'!CM39)</f>
        <v>420</v>
      </c>
      <c r="CN48" s="151">
        <f ca="1">IF(CN47=0,'In depth results'!$M$7,'In depth results'!$M$7)+('No extra repayments workings'!CN38-'No extra repayments workings'!CN39)</f>
        <v>420</v>
      </c>
      <c r="CO48" s="151">
        <f ca="1">IF(CO47=0,'In depth results'!$M$7,'In depth results'!$M$7)+('No extra repayments workings'!CO38-'No extra repayments workings'!CO39)</f>
        <v>420</v>
      </c>
      <c r="CP48" s="151">
        <f ca="1">IF(CP47=0,'In depth results'!$M$7,'In depth results'!$M$7)+('No extra repayments workings'!CP38-'No extra repayments workings'!CP39)</f>
        <v>420</v>
      </c>
      <c r="CQ48" s="151">
        <f ca="1">IF(CQ47=0,'In depth results'!$M$7,'In depth results'!$M$7)+('No extra repayments workings'!CQ38-'No extra repayments workings'!CQ39)</f>
        <v>420</v>
      </c>
      <c r="CR48" s="151">
        <f ca="1">IF(CR47=0,'In depth results'!$M$7,'In depth results'!$M$7)+('No extra repayments workings'!CR38-'No extra repayments workings'!CR39)</f>
        <v>420</v>
      </c>
      <c r="CS48" s="151">
        <f ca="1">IF(CS47=0,'In depth results'!$M$7,'In depth results'!$M$7)+('No extra repayments workings'!CS38-'No extra repayments workings'!CS39)</f>
        <v>420</v>
      </c>
      <c r="CT48" s="151">
        <f ca="1">IF(CT47=0,'In depth results'!$M$7,'In depth results'!$M$7)+('No extra repayments workings'!CT38-'No extra repayments workings'!CT39)</f>
        <v>420</v>
      </c>
      <c r="CU48" s="151">
        <f ca="1">IF(CU47=0,'In depth results'!$M$7,'In depth results'!$M$7)+('No extra repayments workings'!CU38-'No extra repayments workings'!CU39)</f>
        <v>420</v>
      </c>
    </row>
    <row r="49" spans="1:99" x14ac:dyDescent="0.35">
      <c r="A49" s="31"/>
      <c r="B49" s="150" t="s">
        <v>25</v>
      </c>
      <c r="C49" s="151">
        <f ca="1">IF(C47&lt;C48,C47,C48)</f>
        <v>0</v>
      </c>
      <c r="D49" s="151">
        <f t="shared" ref="D49:BO49" ca="1" si="52">IF(D47&lt;D48,D47,D48)</f>
        <v>0</v>
      </c>
      <c r="E49" s="151">
        <f t="shared" ca="1" si="52"/>
        <v>0</v>
      </c>
      <c r="F49" s="151">
        <f t="shared" ca="1" si="52"/>
        <v>0</v>
      </c>
      <c r="G49" s="151">
        <f t="shared" ca="1" si="52"/>
        <v>0</v>
      </c>
      <c r="H49" s="151">
        <f t="shared" ca="1" si="52"/>
        <v>0</v>
      </c>
      <c r="I49" s="151">
        <f t="shared" ca="1" si="52"/>
        <v>0</v>
      </c>
      <c r="J49" s="151">
        <f t="shared" ca="1" si="52"/>
        <v>0</v>
      </c>
      <c r="K49" s="151">
        <f t="shared" ca="1" si="52"/>
        <v>0</v>
      </c>
      <c r="L49" s="151">
        <f t="shared" ca="1" si="52"/>
        <v>0</v>
      </c>
      <c r="M49" s="151">
        <f t="shared" ca="1" si="52"/>
        <v>0</v>
      </c>
      <c r="N49" s="151">
        <f t="shared" ca="1" si="52"/>
        <v>0</v>
      </c>
      <c r="O49" s="151">
        <f t="shared" ca="1" si="52"/>
        <v>0</v>
      </c>
      <c r="P49" s="151">
        <f t="shared" ca="1" si="52"/>
        <v>0</v>
      </c>
      <c r="Q49" s="151">
        <f t="shared" ca="1" si="52"/>
        <v>0</v>
      </c>
      <c r="R49" s="151">
        <f t="shared" ca="1" si="52"/>
        <v>0</v>
      </c>
      <c r="S49" s="151">
        <f t="shared" ca="1" si="52"/>
        <v>0</v>
      </c>
      <c r="T49" s="151">
        <f t="shared" ca="1" si="52"/>
        <v>0</v>
      </c>
      <c r="U49" s="151">
        <f t="shared" ca="1" si="52"/>
        <v>0</v>
      </c>
      <c r="V49" s="151">
        <f t="shared" ca="1" si="52"/>
        <v>0</v>
      </c>
      <c r="W49" s="151">
        <f t="shared" ca="1" si="52"/>
        <v>0</v>
      </c>
      <c r="X49" s="151">
        <f t="shared" ca="1" si="52"/>
        <v>0</v>
      </c>
      <c r="Y49" s="151">
        <f t="shared" ca="1" si="52"/>
        <v>0</v>
      </c>
      <c r="Z49" s="151">
        <f t="shared" ca="1" si="52"/>
        <v>0</v>
      </c>
      <c r="AA49" s="151">
        <f t="shared" ca="1" si="52"/>
        <v>0</v>
      </c>
      <c r="AB49" s="151">
        <f t="shared" ca="1" si="52"/>
        <v>0</v>
      </c>
      <c r="AC49" s="151">
        <f t="shared" ca="1" si="52"/>
        <v>0</v>
      </c>
      <c r="AD49" s="151">
        <f t="shared" ca="1" si="52"/>
        <v>0</v>
      </c>
      <c r="AE49" s="151">
        <f t="shared" ca="1" si="52"/>
        <v>0</v>
      </c>
      <c r="AF49" s="151">
        <f t="shared" ca="1" si="52"/>
        <v>0</v>
      </c>
      <c r="AG49" s="151">
        <f t="shared" ca="1" si="52"/>
        <v>0</v>
      </c>
      <c r="AH49" s="151">
        <f t="shared" ca="1" si="52"/>
        <v>0</v>
      </c>
      <c r="AI49" s="151">
        <f t="shared" ca="1" si="52"/>
        <v>0</v>
      </c>
      <c r="AJ49" s="151">
        <f t="shared" ca="1" si="52"/>
        <v>0</v>
      </c>
      <c r="AK49" s="151">
        <f t="shared" ca="1" si="52"/>
        <v>0</v>
      </c>
      <c r="AL49" s="151">
        <f t="shared" ca="1" si="52"/>
        <v>0</v>
      </c>
      <c r="AM49" s="151">
        <f t="shared" ca="1" si="52"/>
        <v>0</v>
      </c>
      <c r="AN49" s="151">
        <f t="shared" ca="1" si="52"/>
        <v>0</v>
      </c>
      <c r="AO49" s="151">
        <f t="shared" ca="1" si="52"/>
        <v>0</v>
      </c>
      <c r="AP49" s="151">
        <f t="shared" ca="1" si="52"/>
        <v>0</v>
      </c>
      <c r="AQ49" s="151">
        <f t="shared" ca="1" si="52"/>
        <v>0</v>
      </c>
      <c r="AR49" s="151">
        <f t="shared" ca="1" si="52"/>
        <v>0</v>
      </c>
      <c r="AS49" s="151">
        <f t="shared" ca="1" si="52"/>
        <v>0</v>
      </c>
      <c r="AT49" s="151">
        <f t="shared" ca="1" si="52"/>
        <v>0</v>
      </c>
      <c r="AU49" s="151">
        <f t="shared" ca="1" si="52"/>
        <v>0</v>
      </c>
      <c r="AV49" s="151">
        <f t="shared" ca="1" si="52"/>
        <v>0</v>
      </c>
      <c r="AW49" s="151">
        <f t="shared" ca="1" si="52"/>
        <v>0</v>
      </c>
      <c r="AX49" s="151">
        <f t="shared" ca="1" si="52"/>
        <v>0</v>
      </c>
      <c r="AY49" s="151">
        <f t="shared" ca="1" si="52"/>
        <v>0</v>
      </c>
      <c r="AZ49" s="151">
        <f t="shared" ca="1" si="52"/>
        <v>0</v>
      </c>
      <c r="BA49" s="151">
        <f t="shared" ca="1" si="52"/>
        <v>0</v>
      </c>
      <c r="BB49" s="151">
        <f t="shared" ca="1" si="52"/>
        <v>0</v>
      </c>
      <c r="BC49" s="151">
        <f t="shared" ca="1" si="52"/>
        <v>0</v>
      </c>
      <c r="BD49" s="151">
        <f t="shared" ca="1" si="52"/>
        <v>0</v>
      </c>
      <c r="BE49" s="151">
        <f t="shared" ca="1" si="52"/>
        <v>0</v>
      </c>
      <c r="BF49" s="151">
        <f t="shared" ca="1" si="52"/>
        <v>0</v>
      </c>
      <c r="BG49" s="151">
        <f t="shared" ca="1" si="52"/>
        <v>0</v>
      </c>
      <c r="BH49" s="151">
        <f t="shared" ca="1" si="52"/>
        <v>0</v>
      </c>
      <c r="BI49" s="151">
        <f t="shared" ca="1" si="52"/>
        <v>0</v>
      </c>
      <c r="BJ49" s="151">
        <f t="shared" ca="1" si="52"/>
        <v>0</v>
      </c>
      <c r="BK49" s="151">
        <f t="shared" ca="1" si="52"/>
        <v>0</v>
      </c>
      <c r="BL49" s="151">
        <f t="shared" ca="1" si="52"/>
        <v>0</v>
      </c>
      <c r="BM49" s="151">
        <f t="shared" ca="1" si="52"/>
        <v>0</v>
      </c>
      <c r="BN49" s="151">
        <f t="shared" ca="1" si="52"/>
        <v>0</v>
      </c>
      <c r="BO49" s="151">
        <f t="shared" ca="1" si="52"/>
        <v>0</v>
      </c>
      <c r="BP49" s="151">
        <f t="shared" ref="BP49:CU49" ca="1" si="53">IF(BP47&lt;BP48,BP47,BP48)</f>
        <v>0</v>
      </c>
      <c r="BQ49" s="151">
        <f t="shared" ca="1" si="53"/>
        <v>0</v>
      </c>
      <c r="BR49" s="151">
        <f t="shared" ca="1" si="53"/>
        <v>0</v>
      </c>
      <c r="BS49" s="151">
        <f t="shared" ca="1" si="53"/>
        <v>0</v>
      </c>
      <c r="BT49" s="151">
        <f t="shared" ca="1" si="53"/>
        <v>0</v>
      </c>
      <c r="BU49" s="151">
        <f t="shared" ca="1" si="53"/>
        <v>0</v>
      </c>
      <c r="BV49" s="151">
        <f t="shared" ca="1" si="53"/>
        <v>0</v>
      </c>
      <c r="BW49" s="151">
        <f t="shared" ca="1" si="53"/>
        <v>0</v>
      </c>
      <c r="BX49" s="151">
        <f t="shared" ca="1" si="53"/>
        <v>0</v>
      </c>
      <c r="BY49" s="151">
        <f t="shared" ca="1" si="53"/>
        <v>0</v>
      </c>
      <c r="BZ49" s="151">
        <f t="shared" ca="1" si="53"/>
        <v>0</v>
      </c>
      <c r="CA49" s="151">
        <f t="shared" ca="1" si="53"/>
        <v>0</v>
      </c>
      <c r="CB49" s="151">
        <f t="shared" ca="1" si="53"/>
        <v>0</v>
      </c>
      <c r="CC49" s="151">
        <f t="shared" ca="1" si="53"/>
        <v>0</v>
      </c>
      <c r="CD49" s="151">
        <f t="shared" ca="1" si="53"/>
        <v>0</v>
      </c>
      <c r="CE49" s="151">
        <f t="shared" ca="1" si="53"/>
        <v>0</v>
      </c>
      <c r="CF49" s="151">
        <f t="shared" ca="1" si="53"/>
        <v>0</v>
      </c>
      <c r="CG49" s="151">
        <f t="shared" ca="1" si="53"/>
        <v>0</v>
      </c>
      <c r="CH49" s="151">
        <f t="shared" ca="1" si="53"/>
        <v>0</v>
      </c>
      <c r="CI49" s="151">
        <f t="shared" ca="1" si="53"/>
        <v>0</v>
      </c>
      <c r="CJ49" s="151">
        <f t="shared" ca="1" si="53"/>
        <v>0</v>
      </c>
      <c r="CK49" s="151">
        <f t="shared" ca="1" si="53"/>
        <v>0</v>
      </c>
      <c r="CL49" s="151">
        <f t="shared" ca="1" si="53"/>
        <v>0</v>
      </c>
      <c r="CM49" s="151">
        <f t="shared" ca="1" si="53"/>
        <v>0</v>
      </c>
      <c r="CN49" s="151">
        <f t="shared" ca="1" si="53"/>
        <v>0</v>
      </c>
      <c r="CO49" s="151">
        <f t="shared" ca="1" si="53"/>
        <v>0</v>
      </c>
      <c r="CP49" s="151">
        <f t="shared" ca="1" si="53"/>
        <v>0</v>
      </c>
      <c r="CQ49" s="151">
        <f t="shared" ca="1" si="53"/>
        <v>0</v>
      </c>
      <c r="CR49" s="151">
        <f t="shared" ca="1" si="53"/>
        <v>0</v>
      </c>
      <c r="CS49" s="151">
        <f t="shared" ca="1" si="53"/>
        <v>0</v>
      </c>
      <c r="CT49" s="151">
        <f t="shared" ca="1" si="53"/>
        <v>0</v>
      </c>
      <c r="CU49" s="151">
        <f t="shared" ca="1" si="53"/>
        <v>0</v>
      </c>
    </row>
    <row r="50" spans="1:99" x14ac:dyDescent="0.35">
      <c r="A50" s="31"/>
      <c r="B50" s="150" t="s">
        <v>26</v>
      </c>
      <c r="C50" s="151">
        <f ca="1">C47-C49+C46</f>
        <v>0</v>
      </c>
      <c r="D50" s="151">
        <f t="shared" ref="D50:BO50" ca="1" si="54">D47-D49</f>
        <v>0</v>
      </c>
      <c r="E50" s="151">
        <f t="shared" ca="1" si="54"/>
        <v>0</v>
      </c>
      <c r="F50" s="151">
        <f t="shared" ca="1" si="54"/>
        <v>0</v>
      </c>
      <c r="G50" s="151">
        <f t="shared" ca="1" si="54"/>
        <v>0</v>
      </c>
      <c r="H50" s="151">
        <f t="shared" ca="1" si="54"/>
        <v>0</v>
      </c>
      <c r="I50" s="151">
        <f t="shared" ca="1" si="54"/>
        <v>0</v>
      </c>
      <c r="J50" s="151">
        <f t="shared" ca="1" si="54"/>
        <v>0</v>
      </c>
      <c r="K50" s="151">
        <f t="shared" ca="1" si="54"/>
        <v>0</v>
      </c>
      <c r="L50" s="151">
        <f t="shared" ca="1" si="54"/>
        <v>0</v>
      </c>
      <c r="M50" s="151">
        <f t="shared" ca="1" si="54"/>
        <v>0</v>
      </c>
      <c r="N50" s="151">
        <f t="shared" ca="1" si="54"/>
        <v>0</v>
      </c>
      <c r="O50" s="151">
        <f t="shared" ca="1" si="54"/>
        <v>0</v>
      </c>
      <c r="P50" s="151">
        <f t="shared" ca="1" si="54"/>
        <v>0</v>
      </c>
      <c r="Q50" s="151">
        <f t="shared" ca="1" si="54"/>
        <v>0</v>
      </c>
      <c r="R50" s="151">
        <f t="shared" ca="1" si="54"/>
        <v>0</v>
      </c>
      <c r="S50" s="151">
        <f t="shared" ca="1" si="54"/>
        <v>0</v>
      </c>
      <c r="T50" s="151">
        <f t="shared" ca="1" si="54"/>
        <v>0</v>
      </c>
      <c r="U50" s="151">
        <f t="shared" ca="1" si="54"/>
        <v>0</v>
      </c>
      <c r="V50" s="151">
        <f t="shared" ca="1" si="54"/>
        <v>0</v>
      </c>
      <c r="W50" s="151">
        <f t="shared" ca="1" si="54"/>
        <v>0</v>
      </c>
      <c r="X50" s="151">
        <f t="shared" ca="1" si="54"/>
        <v>0</v>
      </c>
      <c r="Y50" s="151">
        <f t="shared" ca="1" si="54"/>
        <v>0</v>
      </c>
      <c r="Z50" s="151">
        <f t="shared" ca="1" si="54"/>
        <v>0</v>
      </c>
      <c r="AA50" s="151">
        <f t="shared" ca="1" si="54"/>
        <v>0</v>
      </c>
      <c r="AB50" s="151">
        <f t="shared" ca="1" si="54"/>
        <v>0</v>
      </c>
      <c r="AC50" s="151">
        <f t="shared" ca="1" si="54"/>
        <v>0</v>
      </c>
      <c r="AD50" s="151">
        <f t="shared" ca="1" si="54"/>
        <v>0</v>
      </c>
      <c r="AE50" s="151">
        <f t="shared" ca="1" si="54"/>
        <v>0</v>
      </c>
      <c r="AF50" s="151">
        <f t="shared" ca="1" si="54"/>
        <v>0</v>
      </c>
      <c r="AG50" s="151">
        <f t="shared" ca="1" si="54"/>
        <v>0</v>
      </c>
      <c r="AH50" s="151">
        <f t="shared" ca="1" si="54"/>
        <v>0</v>
      </c>
      <c r="AI50" s="151">
        <f t="shared" ca="1" si="54"/>
        <v>0</v>
      </c>
      <c r="AJ50" s="151">
        <f t="shared" ca="1" si="54"/>
        <v>0</v>
      </c>
      <c r="AK50" s="151">
        <f t="shared" ca="1" si="54"/>
        <v>0</v>
      </c>
      <c r="AL50" s="151">
        <f t="shared" ca="1" si="54"/>
        <v>0</v>
      </c>
      <c r="AM50" s="151">
        <f t="shared" ca="1" si="54"/>
        <v>0</v>
      </c>
      <c r="AN50" s="151">
        <f t="shared" ca="1" si="54"/>
        <v>0</v>
      </c>
      <c r="AO50" s="151">
        <f t="shared" ca="1" si="54"/>
        <v>0</v>
      </c>
      <c r="AP50" s="151">
        <f t="shared" ca="1" si="54"/>
        <v>0</v>
      </c>
      <c r="AQ50" s="151">
        <f t="shared" ca="1" si="54"/>
        <v>0</v>
      </c>
      <c r="AR50" s="151">
        <f t="shared" ca="1" si="54"/>
        <v>0</v>
      </c>
      <c r="AS50" s="151">
        <f t="shared" ca="1" si="54"/>
        <v>0</v>
      </c>
      <c r="AT50" s="151">
        <f t="shared" ca="1" si="54"/>
        <v>0</v>
      </c>
      <c r="AU50" s="151">
        <f t="shared" ca="1" si="54"/>
        <v>0</v>
      </c>
      <c r="AV50" s="151">
        <f t="shared" ca="1" si="54"/>
        <v>0</v>
      </c>
      <c r="AW50" s="151">
        <f t="shared" ca="1" si="54"/>
        <v>0</v>
      </c>
      <c r="AX50" s="151">
        <f t="shared" ca="1" si="54"/>
        <v>0</v>
      </c>
      <c r="AY50" s="151">
        <f t="shared" ca="1" si="54"/>
        <v>0</v>
      </c>
      <c r="AZ50" s="151">
        <f t="shared" ca="1" si="54"/>
        <v>0</v>
      </c>
      <c r="BA50" s="151">
        <f t="shared" ca="1" si="54"/>
        <v>0</v>
      </c>
      <c r="BB50" s="151">
        <f t="shared" ca="1" si="54"/>
        <v>0</v>
      </c>
      <c r="BC50" s="151">
        <f t="shared" ca="1" si="54"/>
        <v>0</v>
      </c>
      <c r="BD50" s="151">
        <f t="shared" ca="1" si="54"/>
        <v>0</v>
      </c>
      <c r="BE50" s="151">
        <f t="shared" ca="1" si="54"/>
        <v>0</v>
      </c>
      <c r="BF50" s="151">
        <f t="shared" ca="1" si="54"/>
        <v>0</v>
      </c>
      <c r="BG50" s="151">
        <f t="shared" ca="1" si="54"/>
        <v>0</v>
      </c>
      <c r="BH50" s="151">
        <f t="shared" ca="1" si="54"/>
        <v>0</v>
      </c>
      <c r="BI50" s="151">
        <f t="shared" ca="1" si="54"/>
        <v>0</v>
      </c>
      <c r="BJ50" s="151">
        <f t="shared" ca="1" si="54"/>
        <v>0</v>
      </c>
      <c r="BK50" s="151">
        <f t="shared" ca="1" si="54"/>
        <v>0</v>
      </c>
      <c r="BL50" s="151">
        <f t="shared" ca="1" si="54"/>
        <v>0</v>
      </c>
      <c r="BM50" s="151">
        <f t="shared" ca="1" si="54"/>
        <v>0</v>
      </c>
      <c r="BN50" s="151">
        <f t="shared" ca="1" si="54"/>
        <v>0</v>
      </c>
      <c r="BO50" s="151">
        <f t="shared" ca="1" si="54"/>
        <v>0</v>
      </c>
      <c r="BP50" s="151">
        <f t="shared" ref="BP50:CU50" ca="1" si="55">BP47-BP49</f>
        <v>0</v>
      </c>
      <c r="BQ50" s="151">
        <f t="shared" ca="1" si="55"/>
        <v>0</v>
      </c>
      <c r="BR50" s="151">
        <f t="shared" ca="1" si="55"/>
        <v>0</v>
      </c>
      <c r="BS50" s="151">
        <f t="shared" ca="1" si="55"/>
        <v>0</v>
      </c>
      <c r="BT50" s="151">
        <f t="shared" ca="1" si="55"/>
        <v>0</v>
      </c>
      <c r="BU50" s="151">
        <f t="shared" ca="1" si="55"/>
        <v>0</v>
      </c>
      <c r="BV50" s="151">
        <f t="shared" ca="1" si="55"/>
        <v>0</v>
      </c>
      <c r="BW50" s="151">
        <f t="shared" ca="1" si="55"/>
        <v>0</v>
      </c>
      <c r="BX50" s="151">
        <f t="shared" ca="1" si="55"/>
        <v>0</v>
      </c>
      <c r="BY50" s="151">
        <f t="shared" ca="1" si="55"/>
        <v>0</v>
      </c>
      <c r="BZ50" s="151">
        <f t="shared" ca="1" si="55"/>
        <v>0</v>
      </c>
      <c r="CA50" s="151">
        <f t="shared" ca="1" si="55"/>
        <v>0</v>
      </c>
      <c r="CB50" s="151">
        <f t="shared" ca="1" si="55"/>
        <v>0</v>
      </c>
      <c r="CC50" s="151">
        <f t="shared" ca="1" si="55"/>
        <v>0</v>
      </c>
      <c r="CD50" s="151">
        <f t="shared" ca="1" si="55"/>
        <v>0</v>
      </c>
      <c r="CE50" s="151">
        <f t="shared" ca="1" si="55"/>
        <v>0</v>
      </c>
      <c r="CF50" s="151">
        <f t="shared" ca="1" si="55"/>
        <v>0</v>
      </c>
      <c r="CG50" s="151">
        <f t="shared" ca="1" si="55"/>
        <v>0</v>
      </c>
      <c r="CH50" s="151">
        <f t="shared" ca="1" si="55"/>
        <v>0</v>
      </c>
      <c r="CI50" s="151">
        <f t="shared" ca="1" si="55"/>
        <v>0</v>
      </c>
      <c r="CJ50" s="151">
        <f t="shared" ca="1" si="55"/>
        <v>0</v>
      </c>
      <c r="CK50" s="151">
        <f t="shared" ca="1" si="55"/>
        <v>0</v>
      </c>
      <c r="CL50" s="151">
        <f t="shared" ca="1" si="55"/>
        <v>0</v>
      </c>
      <c r="CM50" s="151">
        <f t="shared" ca="1" si="55"/>
        <v>0</v>
      </c>
      <c r="CN50" s="151">
        <f t="shared" ca="1" si="55"/>
        <v>0</v>
      </c>
      <c r="CO50" s="151">
        <f t="shared" ca="1" si="55"/>
        <v>0</v>
      </c>
      <c r="CP50" s="151">
        <f t="shared" ca="1" si="55"/>
        <v>0</v>
      </c>
      <c r="CQ50" s="151">
        <f t="shared" ca="1" si="55"/>
        <v>0</v>
      </c>
      <c r="CR50" s="151">
        <f t="shared" ca="1" si="55"/>
        <v>0</v>
      </c>
      <c r="CS50" s="151">
        <f t="shared" ca="1" si="55"/>
        <v>0</v>
      </c>
      <c r="CT50" s="151">
        <f t="shared" ca="1" si="55"/>
        <v>0</v>
      </c>
      <c r="CU50" s="151">
        <f t="shared" ca="1" si="55"/>
        <v>0</v>
      </c>
    </row>
    <row r="51" spans="1:99" x14ac:dyDescent="0.35">
      <c r="A51" s="31"/>
      <c r="B51" s="150"/>
      <c r="C51" s="149" t="str">
        <f ca="1">IF(C50=0,"PAID OFF","")</f>
        <v>PAID OFF</v>
      </c>
      <c r="D51" s="149" t="str">
        <f t="shared" ref="D51:BO51" ca="1" si="56">IF(D50=0,"PAID OFF","")</f>
        <v>PAID OFF</v>
      </c>
      <c r="E51" s="149" t="str">
        <f t="shared" ca="1" si="56"/>
        <v>PAID OFF</v>
      </c>
      <c r="F51" s="149" t="str">
        <f t="shared" ca="1" si="56"/>
        <v>PAID OFF</v>
      </c>
      <c r="G51" s="149" t="str">
        <f t="shared" ca="1" si="56"/>
        <v>PAID OFF</v>
      </c>
      <c r="H51" s="149" t="str">
        <f t="shared" ca="1" si="56"/>
        <v>PAID OFF</v>
      </c>
      <c r="I51" s="149" t="str">
        <f t="shared" ca="1" si="56"/>
        <v>PAID OFF</v>
      </c>
      <c r="J51" s="149" t="str">
        <f t="shared" ca="1" si="56"/>
        <v>PAID OFF</v>
      </c>
      <c r="K51" s="149" t="str">
        <f t="shared" ca="1" si="56"/>
        <v>PAID OFF</v>
      </c>
      <c r="L51" s="149" t="str">
        <f t="shared" ca="1" si="56"/>
        <v>PAID OFF</v>
      </c>
      <c r="M51" s="149" t="str">
        <f t="shared" ca="1" si="56"/>
        <v>PAID OFF</v>
      </c>
      <c r="N51" s="149" t="str">
        <f t="shared" ca="1" si="56"/>
        <v>PAID OFF</v>
      </c>
      <c r="O51" s="149" t="str">
        <f t="shared" ca="1" si="56"/>
        <v>PAID OFF</v>
      </c>
      <c r="P51" s="149" t="str">
        <f t="shared" ca="1" si="56"/>
        <v>PAID OFF</v>
      </c>
      <c r="Q51" s="149" t="str">
        <f t="shared" ca="1" si="56"/>
        <v>PAID OFF</v>
      </c>
      <c r="R51" s="149" t="str">
        <f t="shared" ca="1" si="56"/>
        <v>PAID OFF</v>
      </c>
      <c r="S51" s="149" t="str">
        <f t="shared" ca="1" si="56"/>
        <v>PAID OFF</v>
      </c>
      <c r="T51" s="149" t="str">
        <f t="shared" ca="1" si="56"/>
        <v>PAID OFF</v>
      </c>
      <c r="U51" s="149" t="str">
        <f t="shared" ca="1" si="56"/>
        <v>PAID OFF</v>
      </c>
      <c r="V51" s="149" t="str">
        <f t="shared" ca="1" si="56"/>
        <v>PAID OFF</v>
      </c>
      <c r="W51" s="149" t="str">
        <f t="shared" ca="1" si="56"/>
        <v>PAID OFF</v>
      </c>
      <c r="X51" s="149" t="str">
        <f t="shared" ca="1" si="56"/>
        <v>PAID OFF</v>
      </c>
      <c r="Y51" s="149" t="str">
        <f t="shared" ca="1" si="56"/>
        <v>PAID OFF</v>
      </c>
      <c r="Z51" s="149" t="str">
        <f t="shared" ca="1" si="56"/>
        <v>PAID OFF</v>
      </c>
      <c r="AA51" s="149" t="str">
        <f t="shared" ca="1" si="56"/>
        <v>PAID OFF</v>
      </c>
      <c r="AB51" s="149" t="str">
        <f t="shared" ca="1" si="56"/>
        <v>PAID OFF</v>
      </c>
      <c r="AC51" s="149" t="str">
        <f t="shared" ca="1" si="56"/>
        <v>PAID OFF</v>
      </c>
      <c r="AD51" s="149" t="str">
        <f t="shared" ca="1" si="56"/>
        <v>PAID OFF</v>
      </c>
      <c r="AE51" s="149" t="str">
        <f t="shared" ca="1" si="56"/>
        <v>PAID OFF</v>
      </c>
      <c r="AF51" s="149" t="str">
        <f t="shared" ca="1" si="56"/>
        <v>PAID OFF</v>
      </c>
      <c r="AG51" s="149" t="str">
        <f t="shared" ca="1" si="56"/>
        <v>PAID OFF</v>
      </c>
      <c r="AH51" s="149" t="str">
        <f t="shared" ca="1" si="56"/>
        <v>PAID OFF</v>
      </c>
      <c r="AI51" s="149" t="str">
        <f t="shared" ca="1" si="56"/>
        <v>PAID OFF</v>
      </c>
      <c r="AJ51" s="149" t="str">
        <f t="shared" ca="1" si="56"/>
        <v>PAID OFF</v>
      </c>
      <c r="AK51" s="149" t="str">
        <f t="shared" ca="1" si="56"/>
        <v>PAID OFF</v>
      </c>
      <c r="AL51" s="149" t="str">
        <f t="shared" ca="1" si="56"/>
        <v>PAID OFF</v>
      </c>
      <c r="AM51" s="149" t="str">
        <f t="shared" ca="1" si="56"/>
        <v>PAID OFF</v>
      </c>
      <c r="AN51" s="149" t="str">
        <f t="shared" ca="1" si="56"/>
        <v>PAID OFF</v>
      </c>
      <c r="AO51" s="149" t="str">
        <f t="shared" ca="1" si="56"/>
        <v>PAID OFF</v>
      </c>
      <c r="AP51" s="149" t="str">
        <f t="shared" ca="1" si="56"/>
        <v>PAID OFF</v>
      </c>
      <c r="AQ51" s="149" t="str">
        <f t="shared" ca="1" si="56"/>
        <v>PAID OFF</v>
      </c>
      <c r="AR51" s="149" t="str">
        <f t="shared" ca="1" si="56"/>
        <v>PAID OFF</v>
      </c>
      <c r="AS51" s="149" t="str">
        <f t="shared" ca="1" si="56"/>
        <v>PAID OFF</v>
      </c>
      <c r="AT51" s="149" t="str">
        <f t="shared" ca="1" si="56"/>
        <v>PAID OFF</v>
      </c>
      <c r="AU51" s="149" t="str">
        <f t="shared" ca="1" si="56"/>
        <v>PAID OFF</v>
      </c>
      <c r="AV51" s="149" t="str">
        <f t="shared" ca="1" si="56"/>
        <v>PAID OFF</v>
      </c>
      <c r="AW51" s="149" t="str">
        <f t="shared" ca="1" si="56"/>
        <v>PAID OFF</v>
      </c>
      <c r="AX51" s="149" t="str">
        <f t="shared" ca="1" si="56"/>
        <v>PAID OFF</v>
      </c>
      <c r="AY51" s="149" t="str">
        <f t="shared" ca="1" si="56"/>
        <v>PAID OFF</v>
      </c>
      <c r="AZ51" s="149" t="str">
        <f t="shared" ca="1" si="56"/>
        <v>PAID OFF</v>
      </c>
      <c r="BA51" s="149" t="str">
        <f t="shared" ca="1" si="56"/>
        <v>PAID OFF</v>
      </c>
      <c r="BB51" s="149" t="str">
        <f t="shared" ca="1" si="56"/>
        <v>PAID OFF</v>
      </c>
      <c r="BC51" s="149" t="str">
        <f t="shared" ca="1" si="56"/>
        <v>PAID OFF</v>
      </c>
      <c r="BD51" s="149" t="str">
        <f t="shared" ca="1" si="56"/>
        <v>PAID OFF</v>
      </c>
      <c r="BE51" s="149" t="str">
        <f t="shared" ca="1" si="56"/>
        <v>PAID OFF</v>
      </c>
      <c r="BF51" s="149" t="str">
        <f t="shared" ca="1" si="56"/>
        <v>PAID OFF</v>
      </c>
      <c r="BG51" s="149" t="str">
        <f t="shared" ca="1" si="56"/>
        <v>PAID OFF</v>
      </c>
      <c r="BH51" s="149" t="str">
        <f t="shared" ca="1" si="56"/>
        <v>PAID OFF</v>
      </c>
      <c r="BI51" s="149" t="str">
        <f t="shared" ca="1" si="56"/>
        <v>PAID OFF</v>
      </c>
      <c r="BJ51" s="149" t="str">
        <f t="shared" ca="1" si="56"/>
        <v>PAID OFF</v>
      </c>
      <c r="BK51" s="149" t="str">
        <f t="shared" ca="1" si="56"/>
        <v>PAID OFF</v>
      </c>
      <c r="BL51" s="149" t="str">
        <f t="shared" ca="1" si="56"/>
        <v>PAID OFF</v>
      </c>
      <c r="BM51" s="149" t="str">
        <f t="shared" ca="1" si="56"/>
        <v>PAID OFF</v>
      </c>
      <c r="BN51" s="149" t="str">
        <f t="shared" ca="1" si="56"/>
        <v>PAID OFF</v>
      </c>
      <c r="BO51" s="149" t="str">
        <f t="shared" ca="1" si="56"/>
        <v>PAID OFF</v>
      </c>
      <c r="BP51" s="149" t="str">
        <f t="shared" ref="BP51:CU51" ca="1" si="57">IF(BP50=0,"PAID OFF","")</f>
        <v>PAID OFF</v>
      </c>
      <c r="BQ51" s="149" t="str">
        <f t="shared" ca="1" si="57"/>
        <v>PAID OFF</v>
      </c>
      <c r="BR51" s="149" t="str">
        <f t="shared" ca="1" si="57"/>
        <v>PAID OFF</v>
      </c>
      <c r="BS51" s="149" t="str">
        <f t="shared" ca="1" si="57"/>
        <v>PAID OFF</v>
      </c>
      <c r="BT51" s="149" t="str">
        <f t="shared" ca="1" si="57"/>
        <v>PAID OFF</v>
      </c>
      <c r="BU51" s="149" t="str">
        <f t="shared" ca="1" si="57"/>
        <v>PAID OFF</v>
      </c>
      <c r="BV51" s="149" t="str">
        <f t="shared" ca="1" si="57"/>
        <v>PAID OFF</v>
      </c>
      <c r="BW51" s="149" t="str">
        <f t="shared" ca="1" si="57"/>
        <v>PAID OFF</v>
      </c>
      <c r="BX51" s="149" t="str">
        <f t="shared" ca="1" si="57"/>
        <v>PAID OFF</v>
      </c>
      <c r="BY51" s="149" t="str">
        <f t="shared" ca="1" si="57"/>
        <v>PAID OFF</v>
      </c>
      <c r="BZ51" s="149" t="str">
        <f t="shared" ca="1" si="57"/>
        <v>PAID OFF</v>
      </c>
      <c r="CA51" s="149" t="str">
        <f t="shared" ca="1" si="57"/>
        <v>PAID OFF</v>
      </c>
      <c r="CB51" s="149" t="str">
        <f t="shared" ca="1" si="57"/>
        <v>PAID OFF</v>
      </c>
      <c r="CC51" s="149" t="str">
        <f t="shared" ca="1" si="57"/>
        <v>PAID OFF</v>
      </c>
      <c r="CD51" s="149" t="str">
        <f t="shared" ca="1" si="57"/>
        <v>PAID OFF</v>
      </c>
      <c r="CE51" s="149" t="str">
        <f t="shared" ca="1" si="57"/>
        <v>PAID OFF</v>
      </c>
      <c r="CF51" s="149" t="str">
        <f t="shared" ca="1" si="57"/>
        <v>PAID OFF</v>
      </c>
      <c r="CG51" s="149" t="str">
        <f t="shared" ca="1" si="57"/>
        <v>PAID OFF</v>
      </c>
      <c r="CH51" s="149" t="str">
        <f t="shared" ca="1" si="57"/>
        <v>PAID OFF</v>
      </c>
      <c r="CI51" s="149" t="str">
        <f t="shared" ca="1" si="57"/>
        <v>PAID OFF</v>
      </c>
      <c r="CJ51" s="149" t="str">
        <f t="shared" ca="1" si="57"/>
        <v>PAID OFF</v>
      </c>
      <c r="CK51" s="149" t="str">
        <f t="shared" ca="1" si="57"/>
        <v>PAID OFF</v>
      </c>
      <c r="CL51" s="149" t="str">
        <f t="shared" ca="1" si="57"/>
        <v>PAID OFF</v>
      </c>
      <c r="CM51" s="149" t="str">
        <f t="shared" ca="1" si="57"/>
        <v>PAID OFF</v>
      </c>
      <c r="CN51" s="149" t="str">
        <f t="shared" ca="1" si="57"/>
        <v>PAID OFF</v>
      </c>
      <c r="CO51" s="149" t="str">
        <f t="shared" ca="1" si="57"/>
        <v>PAID OFF</v>
      </c>
      <c r="CP51" s="149" t="str">
        <f t="shared" ca="1" si="57"/>
        <v>PAID OFF</v>
      </c>
      <c r="CQ51" s="149" t="str">
        <f t="shared" ca="1" si="57"/>
        <v>PAID OFF</v>
      </c>
      <c r="CR51" s="149" t="str">
        <f t="shared" ca="1" si="57"/>
        <v>PAID OFF</v>
      </c>
      <c r="CS51" s="149" t="str">
        <f t="shared" ca="1" si="57"/>
        <v>PAID OFF</v>
      </c>
      <c r="CT51" s="149" t="str">
        <f t="shared" ca="1" si="57"/>
        <v>PAID OFF</v>
      </c>
      <c r="CU51" s="149" t="str">
        <f t="shared" ca="1" si="57"/>
        <v>PAID OFF</v>
      </c>
    </row>
    <row r="52" spans="1:99" x14ac:dyDescent="0.35">
      <c r="A52" s="31"/>
      <c r="B52" s="150"/>
      <c r="C52" s="150">
        <f ca="1">IF(C51="PAID OFF",1,1)</f>
        <v>1</v>
      </c>
      <c r="D52" s="150" t="str">
        <f ca="1">IF(D51="PAID OFF","",C52+1)</f>
        <v/>
      </c>
      <c r="E52" s="150" t="str">
        <f ca="1">IF(E51="PAID OFF","",D52+1)</f>
        <v/>
      </c>
      <c r="F52" s="150" t="str">
        <f t="shared" ref="F52:BQ52" ca="1" si="58">IF(F51="PAID OFF","",E52+1)</f>
        <v/>
      </c>
      <c r="G52" s="150" t="str">
        <f t="shared" ca="1" si="58"/>
        <v/>
      </c>
      <c r="H52" s="150" t="str">
        <f t="shared" ca="1" si="58"/>
        <v/>
      </c>
      <c r="I52" s="150" t="str">
        <f t="shared" ca="1" si="58"/>
        <v/>
      </c>
      <c r="J52" s="150" t="str">
        <f t="shared" ca="1" si="58"/>
        <v/>
      </c>
      <c r="K52" s="150" t="str">
        <f t="shared" ca="1" si="58"/>
        <v/>
      </c>
      <c r="L52" s="150" t="str">
        <f t="shared" ca="1" si="58"/>
        <v/>
      </c>
      <c r="M52" s="150" t="str">
        <f t="shared" ca="1" si="58"/>
        <v/>
      </c>
      <c r="N52" s="150" t="str">
        <f t="shared" ca="1" si="58"/>
        <v/>
      </c>
      <c r="O52" s="150" t="str">
        <f t="shared" ca="1" si="58"/>
        <v/>
      </c>
      <c r="P52" s="150" t="str">
        <f t="shared" ca="1" si="58"/>
        <v/>
      </c>
      <c r="Q52" s="150" t="str">
        <f t="shared" ca="1" si="58"/>
        <v/>
      </c>
      <c r="R52" s="150" t="str">
        <f t="shared" ca="1" si="58"/>
        <v/>
      </c>
      <c r="S52" s="150" t="str">
        <f t="shared" ca="1" si="58"/>
        <v/>
      </c>
      <c r="T52" s="150" t="str">
        <f t="shared" ca="1" si="58"/>
        <v/>
      </c>
      <c r="U52" s="150" t="str">
        <f t="shared" ca="1" si="58"/>
        <v/>
      </c>
      <c r="V52" s="150" t="str">
        <f t="shared" ca="1" si="58"/>
        <v/>
      </c>
      <c r="W52" s="150" t="str">
        <f t="shared" ca="1" si="58"/>
        <v/>
      </c>
      <c r="X52" s="150" t="str">
        <f t="shared" ca="1" si="58"/>
        <v/>
      </c>
      <c r="Y52" s="150" t="str">
        <f t="shared" ca="1" si="58"/>
        <v/>
      </c>
      <c r="Z52" s="150" t="str">
        <f t="shared" ca="1" si="58"/>
        <v/>
      </c>
      <c r="AA52" s="150" t="str">
        <f t="shared" ca="1" si="58"/>
        <v/>
      </c>
      <c r="AB52" s="150" t="str">
        <f t="shared" ca="1" si="58"/>
        <v/>
      </c>
      <c r="AC52" s="150" t="str">
        <f t="shared" ca="1" si="58"/>
        <v/>
      </c>
      <c r="AD52" s="150" t="str">
        <f t="shared" ca="1" si="58"/>
        <v/>
      </c>
      <c r="AE52" s="150" t="str">
        <f t="shared" ca="1" si="58"/>
        <v/>
      </c>
      <c r="AF52" s="150" t="str">
        <f t="shared" ca="1" si="58"/>
        <v/>
      </c>
      <c r="AG52" s="150" t="str">
        <f t="shared" ca="1" si="58"/>
        <v/>
      </c>
      <c r="AH52" s="150" t="str">
        <f t="shared" ca="1" si="58"/>
        <v/>
      </c>
      <c r="AI52" s="150" t="str">
        <f t="shared" ca="1" si="58"/>
        <v/>
      </c>
      <c r="AJ52" s="150" t="str">
        <f t="shared" ca="1" si="58"/>
        <v/>
      </c>
      <c r="AK52" s="150" t="str">
        <f t="shared" ca="1" si="58"/>
        <v/>
      </c>
      <c r="AL52" s="150" t="str">
        <f t="shared" ca="1" si="58"/>
        <v/>
      </c>
      <c r="AM52" s="150" t="str">
        <f t="shared" ca="1" si="58"/>
        <v/>
      </c>
      <c r="AN52" s="150" t="str">
        <f t="shared" ca="1" si="58"/>
        <v/>
      </c>
      <c r="AO52" s="150" t="str">
        <f t="shared" ca="1" si="58"/>
        <v/>
      </c>
      <c r="AP52" s="150" t="str">
        <f t="shared" ca="1" si="58"/>
        <v/>
      </c>
      <c r="AQ52" s="150" t="str">
        <f t="shared" ca="1" si="58"/>
        <v/>
      </c>
      <c r="AR52" s="150" t="str">
        <f t="shared" ca="1" si="58"/>
        <v/>
      </c>
      <c r="AS52" s="150" t="str">
        <f t="shared" ca="1" si="58"/>
        <v/>
      </c>
      <c r="AT52" s="150" t="str">
        <f t="shared" ca="1" si="58"/>
        <v/>
      </c>
      <c r="AU52" s="150" t="str">
        <f t="shared" ca="1" si="58"/>
        <v/>
      </c>
      <c r="AV52" s="150" t="str">
        <f t="shared" ca="1" si="58"/>
        <v/>
      </c>
      <c r="AW52" s="150" t="str">
        <f t="shared" ca="1" si="58"/>
        <v/>
      </c>
      <c r="AX52" s="150" t="str">
        <f t="shared" ca="1" si="58"/>
        <v/>
      </c>
      <c r="AY52" s="150" t="str">
        <f t="shared" ca="1" si="58"/>
        <v/>
      </c>
      <c r="AZ52" s="150" t="str">
        <f t="shared" ca="1" si="58"/>
        <v/>
      </c>
      <c r="BA52" s="150" t="str">
        <f t="shared" ca="1" si="58"/>
        <v/>
      </c>
      <c r="BB52" s="150" t="str">
        <f t="shared" ca="1" si="58"/>
        <v/>
      </c>
      <c r="BC52" s="150" t="str">
        <f t="shared" ca="1" si="58"/>
        <v/>
      </c>
      <c r="BD52" s="150" t="str">
        <f t="shared" ca="1" si="58"/>
        <v/>
      </c>
      <c r="BE52" s="150" t="str">
        <f t="shared" ca="1" si="58"/>
        <v/>
      </c>
      <c r="BF52" s="150" t="str">
        <f t="shared" ca="1" si="58"/>
        <v/>
      </c>
      <c r="BG52" s="150" t="str">
        <f t="shared" ca="1" si="58"/>
        <v/>
      </c>
      <c r="BH52" s="150" t="str">
        <f t="shared" ca="1" si="58"/>
        <v/>
      </c>
      <c r="BI52" s="150" t="str">
        <f t="shared" ca="1" si="58"/>
        <v/>
      </c>
      <c r="BJ52" s="150" t="str">
        <f t="shared" ca="1" si="58"/>
        <v/>
      </c>
      <c r="BK52" s="150" t="str">
        <f t="shared" ca="1" si="58"/>
        <v/>
      </c>
      <c r="BL52" s="150" t="str">
        <f t="shared" ca="1" si="58"/>
        <v/>
      </c>
      <c r="BM52" s="150" t="str">
        <f t="shared" ca="1" si="58"/>
        <v/>
      </c>
      <c r="BN52" s="150" t="str">
        <f t="shared" ca="1" si="58"/>
        <v/>
      </c>
      <c r="BO52" s="150" t="str">
        <f t="shared" ca="1" si="58"/>
        <v/>
      </c>
      <c r="BP52" s="150" t="str">
        <f t="shared" ca="1" si="58"/>
        <v/>
      </c>
      <c r="BQ52" s="150" t="str">
        <f t="shared" ca="1" si="58"/>
        <v/>
      </c>
      <c r="BR52" s="150" t="str">
        <f t="shared" ref="BR52:CU52" ca="1" si="59">IF(BR51="PAID OFF","",BQ52+1)</f>
        <v/>
      </c>
      <c r="BS52" s="150" t="str">
        <f t="shared" ca="1" si="59"/>
        <v/>
      </c>
      <c r="BT52" s="150" t="str">
        <f t="shared" ca="1" si="59"/>
        <v/>
      </c>
      <c r="BU52" s="150" t="str">
        <f t="shared" ca="1" si="59"/>
        <v/>
      </c>
      <c r="BV52" s="150" t="str">
        <f t="shared" ca="1" si="59"/>
        <v/>
      </c>
      <c r="BW52" s="150" t="str">
        <f t="shared" ca="1" si="59"/>
        <v/>
      </c>
      <c r="BX52" s="150" t="str">
        <f t="shared" ca="1" si="59"/>
        <v/>
      </c>
      <c r="BY52" s="150" t="str">
        <f t="shared" ca="1" si="59"/>
        <v/>
      </c>
      <c r="BZ52" s="150" t="str">
        <f t="shared" ca="1" si="59"/>
        <v/>
      </c>
      <c r="CA52" s="150" t="str">
        <f t="shared" ca="1" si="59"/>
        <v/>
      </c>
      <c r="CB52" s="150" t="str">
        <f t="shared" ca="1" si="59"/>
        <v/>
      </c>
      <c r="CC52" s="150" t="str">
        <f t="shared" ca="1" si="59"/>
        <v/>
      </c>
      <c r="CD52" s="150" t="str">
        <f t="shared" ca="1" si="59"/>
        <v/>
      </c>
      <c r="CE52" s="150" t="str">
        <f t="shared" ca="1" si="59"/>
        <v/>
      </c>
      <c r="CF52" s="150" t="str">
        <f t="shared" ca="1" si="59"/>
        <v/>
      </c>
      <c r="CG52" s="150" t="str">
        <f t="shared" ca="1" si="59"/>
        <v/>
      </c>
      <c r="CH52" s="150" t="str">
        <f t="shared" ca="1" si="59"/>
        <v/>
      </c>
      <c r="CI52" s="150" t="str">
        <f t="shared" ca="1" si="59"/>
        <v/>
      </c>
      <c r="CJ52" s="150" t="str">
        <f t="shared" ca="1" si="59"/>
        <v/>
      </c>
      <c r="CK52" s="150" t="str">
        <f t="shared" ca="1" si="59"/>
        <v/>
      </c>
      <c r="CL52" s="150" t="str">
        <f t="shared" ca="1" si="59"/>
        <v/>
      </c>
      <c r="CM52" s="150" t="str">
        <f t="shared" ca="1" si="59"/>
        <v/>
      </c>
      <c r="CN52" s="150" t="str">
        <f t="shared" ca="1" si="59"/>
        <v/>
      </c>
      <c r="CO52" s="150" t="str">
        <f t="shared" ca="1" si="59"/>
        <v/>
      </c>
      <c r="CP52" s="150" t="str">
        <f t="shared" ca="1" si="59"/>
        <v/>
      </c>
      <c r="CQ52" s="150" t="str">
        <f t="shared" ca="1" si="59"/>
        <v/>
      </c>
      <c r="CR52" s="150" t="str">
        <f t="shared" ca="1" si="59"/>
        <v/>
      </c>
      <c r="CS52" s="150" t="str">
        <f t="shared" ca="1" si="59"/>
        <v/>
      </c>
      <c r="CT52" s="150" t="str">
        <f t="shared" ca="1" si="59"/>
        <v/>
      </c>
      <c r="CU52" s="150" t="str">
        <f t="shared" ca="1" si="59"/>
        <v/>
      </c>
    </row>
    <row r="53" spans="1:99" x14ac:dyDescent="0.35">
      <c r="A53" s="15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</row>
    <row r="54" spans="1:99" x14ac:dyDescent="0.35">
      <c r="A54" s="26" t="s">
        <v>29</v>
      </c>
      <c r="B54" s="152" t="str">
        <f ca="1">IF('In depth results'!J8="","",'In depth results'!J8)</f>
        <v/>
      </c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</row>
    <row r="55" spans="1:99" x14ac:dyDescent="0.35">
      <c r="A55" s="27"/>
      <c r="B55" s="153" t="s">
        <v>21</v>
      </c>
      <c r="C55" s="153"/>
      <c r="D55" s="154">
        <f ca="1">C60</f>
        <v>0</v>
      </c>
      <c r="E55" s="154">
        <f ca="1">D60</f>
        <v>0</v>
      </c>
      <c r="F55" s="154">
        <f t="shared" ref="F55:BQ55" ca="1" si="60">E60</f>
        <v>0</v>
      </c>
      <c r="G55" s="154">
        <f t="shared" ca="1" si="60"/>
        <v>0</v>
      </c>
      <c r="H55" s="154">
        <f t="shared" ca="1" si="60"/>
        <v>0</v>
      </c>
      <c r="I55" s="154">
        <f t="shared" ca="1" si="60"/>
        <v>0</v>
      </c>
      <c r="J55" s="154">
        <f t="shared" ca="1" si="60"/>
        <v>0</v>
      </c>
      <c r="K55" s="154">
        <f t="shared" ca="1" si="60"/>
        <v>0</v>
      </c>
      <c r="L55" s="154">
        <f t="shared" ca="1" si="60"/>
        <v>0</v>
      </c>
      <c r="M55" s="154">
        <f t="shared" ca="1" si="60"/>
        <v>0</v>
      </c>
      <c r="N55" s="154">
        <f t="shared" ca="1" si="60"/>
        <v>0</v>
      </c>
      <c r="O55" s="154">
        <f t="shared" ca="1" si="60"/>
        <v>0</v>
      </c>
      <c r="P55" s="154">
        <f t="shared" ca="1" si="60"/>
        <v>0</v>
      </c>
      <c r="Q55" s="154">
        <f t="shared" ca="1" si="60"/>
        <v>0</v>
      </c>
      <c r="R55" s="154">
        <f t="shared" ca="1" si="60"/>
        <v>0</v>
      </c>
      <c r="S55" s="154">
        <f t="shared" ca="1" si="60"/>
        <v>0</v>
      </c>
      <c r="T55" s="154">
        <f t="shared" ca="1" si="60"/>
        <v>0</v>
      </c>
      <c r="U55" s="154">
        <f t="shared" ca="1" si="60"/>
        <v>0</v>
      </c>
      <c r="V55" s="154">
        <f t="shared" ca="1" si="60"/>
        <v>0</v>
      </c>
      <c r="W55" s="154">
        <f t="shared" ca="1" si="60"/>
        <v>0</v>
      </c>
      <c r="X55" s="154">
        <f t="shared" ca="1" si="60"/>
        <v>0</v>
      </c>
      <c r="Y55" s="154">
        <f t="shared" ca="1" si="60"/>
        <v>0</v>
      </c>
      <c r="Z55" s="154">
        <f t="shared" ca="1" si="60"/>
        <v>0</v>
      </c>
      <c r="AA55" s="154">
        <f t="shared" ca="1" si="60"/>
        <v>0</v>
      </c>
      <c r="AB55" s="154">
        <f t="shared" ca="1" si="60"/>
        <v>0</v>
      </c>
      <c r="AC55" s="154">
        <f t="shared" ca="1" si="60"/>
        <v>0</v>
      </c>
      <c r="AD55" s="154">
        <f t="shared" ca="1" si="60"/>
        <v>0</v>
      </c>
      <c r="AE55" s="154">
        <f t="shared" ca="1" si="60"/>
        <v>0</v>
      </c>
      <c r="AF55" s="154">
        <f t="shared" ca="1" si="60"/>
        <v>0</v>
      </c>
      <c r="AG55" s="154">
        <f t="shared" ca="1" si="60"/>
        <v>0</v>
      </c>
      <c r="AH55" s="154">
        <f t="shared" ca="1" si="60"/>
        <v>0</v>
      </c>
      <c r="AI55" s="154">
        <f t="shared" ca="1" si="60"/>
        <v>0</v>
      </c>
      <c r="AJ55" s="154">
        <f t="shared" ca="1" si="60"/>
        <v>0</v>
      </c>
      <c r="AK55" s="154">
        <f t="shared" ca="1" si="60"/>
        <v>0</v>
      </c>
      <c r="AL55" s="154">
        <f t="shared" ca="1" si="60"/>
        <v>0</v>
      </c>
      <c r="AM55" s="154">
        <f t="shared" ca="1" si="60"/>
        <v>0</v>
      </c>
      <c r="AN55" s="154">
        <f t="shared" ca="1" si="60"/>
        <v>0</v>
      </c>
      <c r="AO55" s="154">
        <f t="shared" ca="1" si="60"/>
        <v>0</v>
      </c>
      <c r="AP55" s="154">
        <f t="shared" ca="1" si="60"/>
        <v>0</v>
      </c>
      <c r="AQ55" s="154">
        <f t="shared" ca="1" si="60"/>
        <v>0</v>
      </c>
      <c r="AR55" s="154">
        <f t="shared" ca="1" si="60"/>
        <v>0</v>
      </c>
      <c r="AS55" s="154">
        <f t="shared" ca="1" si="60"/>
        <v>0</v>
      </c>
      <c r="AT55" s="154">
        <f t="shared" ca="1" si="60"/>
        <v>0</v>
      </c>
      <c r="AU55" s="154">
        <f t="shared" ca="1" si="60"/>
        <v>0</v>
      </c>
      <c r="AV55" s="154">
        <f t="shared" ca="1" si="60"/>
        <v>0</v>
      </c>
      <c r="AW55" s="154">
        <f t="shared" ca="1" si="60"/>
        <v>0</v>
      </c>
      <c r="AX55" s="154">
        <f t="shared" ca="1" si="60"/>
        <v>0</v>
      </c>
      <c r="AY55" s="154">
        <f t="shared" ca="1" si="60"/>
        <v>0</v>
      </c>
      <c r="AZ55" s="154">
        <f t="shared" ca="1" si="60"/>
        <v>0</v>
      </c>
      <c r="BA55" s="154">
        <f t="shared" ca="1" si="60"/>
        <v>0</v>
      </c>
      <c r="BB55" s="154">
        <f t="shared" ca="1" si="60"/>
        <v>0</v>
      </c>
      <c r="BC55" s="154">
        <f t="shared" ca="1" si="60"/>
        <v>0</v>
      </c>
      <c r="BD55" s="154">
        <f t="shared" ca="1" si="60"/>
        <v>0</v>
      </c>
      <c r="BE55" s="154">
        <f t="shared" ca="1" si="60"/>
        <v>0</v>
      </c>
      <c r="BF55" s="154">
        <f t="shared" ca="1" si="60"/>
        <v>0</v>
      </c>
      <c r="BG55" s="154">
        <f t="shared" ca="1" si="60"/>
        <v>0</v>
      </c>
      <c r="BH55" s="154">
        <f t="shared" ca="1" si="60"/>
        <v>0</v>
      </c>
      <c r="BI55" s="154">
        <f t="shared" ca="1" si="60"/>
        <v>0</v>
      </c>
      <c r="BJ55" s="154">
        <f t="shared" ca="1" si="60"/>
        <v>0</v>
      </c>
      <c r="BK55" s="154">
        <f t="shared" ca="1" si="60"/>
        <v>0</v>
      </c>
      <c r="BL55" s="154">
        <f t="shared" ca="1" si="60"/>
        <v>0</v>
      </c>
      <c r="BM55" s="154">
        <f t="shared" ca="1" si="60"/>
        <v>0</v>
      </c>
      <c r="BN55" s="154">
        <f t="shared" ca="1" si="60"/>
        <v>0</v>
      </c>
      <c r="BO55" s="154">
        <f t="shared" ca="1" si="60"/>
        <v>0</v>
      </c>
      <c r="BP55" s="154">
        <f t="shared" ca="1" si="60"/>
        <v>0</v>
      </c>
      <c r="BQ55" s="154">
        <f t="shared" ca="1" si="60"/>
        <v>0</v>
      </c>
      <c r="BR55" s="154">
        <f t="shared" ref="BR55:CU55" ca="1" si="61">BQ60</f>
        <v>0</v>
      </c>
      <c r="BS55" s="154">
        <f t="shared" ca="1" si="61"/>
        <v>0</v>
      </c>
      <c r="BT55" s="154">
        <f t="shared" ca="1" si="61"/>
        <v>0</v>
      </c>
      <c r="BU55" s="154">
        <f t="shared" ca="1" si="61"/>
        <v>0</v>
      </c>
      <c r="BV55" s="154">
        <f t="shared" ca="1" si="61"/>
        <v>0</v>
      </c>
      <c r="BW55" s="154">
        <f t="shared" ca="1" si="61"/>
        <v>0</v>
      </c>
      <c r="BX55" s="154">
        <f t="shared" ca="1" si="61"/>
        <v>0</v>
      </c>
      <c r="BY55" s="154">
        <f t="shared" ca="1" si="61"/>
        <v>0</v>
      </c>
      <c r="BZ55" s="154">
        <f t="shared" ca="1" si="61"/>
        <v>0</v>
      </c>
      <c r="CA55" s="154">
        <f t="shared" ca="1" si="61"/>
        <v>0</v>
      </c>
      <c r="CB55" s="154">
        <f t="shared" ca="1" si="61"/>
        <v>0</v>
      </c>
      <c r="CC55" s="154">
        <f t="shared" ca="1" si="61"/>
        <v>0</v>
      </c>
      <c r="CD55" s="154">
        <f t="shared" ca="1" si="61"/>
        <v>0</v>
      </c>
      <c r="CE55" s="154">
        <f t="shared" ca="1" si="61"/>
        <v>0</v>
      </c>
      <c r="CF55" s="154">
        <f t="shared" ca="1" si="61"/>
        <v>0</v>
      </c>
      <c r="CG55" s="154">
        <f t="shared" ca="1" si="61"/>
        <v>0</v>
      </c>
      <c r="CH55" s="154">
        <f t="shared" ca="1" si="61"/>
        <v>0</v>
      </c>
      <c r="CI55" s="154">
        <f t="shared" ca="1" si="61"/>
        <v>0</v>
      </c>
      <c r="CJ55" s="154">
        <f t="shared" ca="1" si="61"/>
        <v>0</v>
      </c>
      <c r="CK55" s="154">
        <f t="shared" ca="1" si="61"/>
        <v>0</v>
      </c>
      <c r="CL55" s="154">
        <f t="shared" ca="1" si="61"/>
        <v>0</v>
      </c>
      <c r="CM55" s="154">
        <f t="shared" ca="1" si="61"/>
        <v>0</v>
      </c>
      <c r="CN55" s="154">
        <f t="shared" ca="1" si="61"/>
        <v>0</v>
      </c>
      <c r="CO55" s="154">
        <f t="shared" ca="1" si="61"/>
        <v>0</v>
      </c>
      <c r="CP55" s="154">
        <f t="shared" ca="1" si="61"/>
        <v>0</v>
      </c>
      <c r="CQ55" s="154">
        <f t="shared" ca="1" si="61"/>
        <v>0</v>
      </c>
      <c r="CR55" s="154">
        <f t="shared" ca="1" si="61"/>
        <v>0</v>
      </c>
      <c r="CS55" s="154">
        <f t="shared" ca="1" si="61"/>
        <v>0</v>
      </c>
      <c r="CT55" s="154">
        <f t="shared" ca="1" si="61"/>
        <v>0</v>
      </c>
      <c r="CU55" s="154">
        <f t="shared" ca="1" si="61"/>
        <v>0</v>
      </c>
    </row>
    <row r="56" spans="1:99" x14ac:dyDescent="0.35">
      <c r="A56" s="27"/>
      <c r="B56" s="153" t="s">
        <v>22</v>
      </c>
      <c r="C56" s="154">
        <f ca="1">C57*('In depth results'!L8/12)</f>
        <v>0</v>
      </c>
      <c r="D56" s="154">
        <f ca="1">D55*('In depth results'!$C$8/12)</f>
        <v>0</v>
      </c>
      <c r="E56" s="154">
        <f ca="1">E55*('In depth results'!$C$8/12)</f>
        <v>0</v>
      </c>
      <c r="F56" s="154">
        <f ca="1">F55*('In depth results'!$C$8/12)</f>
        <v>0</v>
      </c>
      <c r="G56" s="154">
        <f ca="1">G55*('In depth results'!$C$8/12)</f>
        <v>0</v>
      </c>
      <c r="H56" s="154">
        <f ca="1">H55*('In depth results'!$C$8/12)</f>
        <v>0</v>
      </c>
      <c r="I56" s="154">
        <f ca="1">I55*('In depth results'!$C$8/12)</f>
        <v>0</v>
      </c>
      <c r="J56" s="154">
        <f ca="1">J55*('In depth results'!$C$8/12)</f>
        <v>0</v>
      </c>
      <c r="K56" s="154">
        <f ca="1">K55*('In depth results'!$C$8/12)</f>
        <v>0</v>
      </c>
      <c r="L56" s="154">
        <f ca="1">L55*('In depth results'!$C$8/12)</f>
        <v>0</v>
      </c>
      <c r="M56" s="154">
        <f ca="1">M55*('In depth results'!$C$8/12)</f>
        <v>0</v>
      </c>
      <c r="N56" s="154">
        <f ca="1">N55*('In depth results'!$C$8/12)</f>
        <v>0</v>
      </c>
      <c r="O56" s="154">
        <f ca="1">O55*('In depth results'!$C$8/12)</f>
        <v>0</v>
      </c>
      <c r="P56" s="154">
        <f ca="1">P55*('In depth results'!$C$8/12)</f>
        <v>0</v>
      </c>
      <c r="Q56" s="154">
        <f ca="1">Q55*('In depth results'!$C$8/12)</f>
        <v>0</v>
      </c>
      <c r="R56" s="154">
        <f ca="1">R55*('In depth results'!$C$8/12)</f>
        <v>0</v>
      </c>
      <c r="S56" s="154">
        <f ca="1">S55*('In depth results'!$C$8/12)</f>
        <v>0</v>
      </c>
      <c r="T56" s="154">
        <f ca="1">T55*('In depth results'!$C$8/12)</f>
        <v>0</v>
      </c>
      <c r="U56" s="154">
        <f ca="1">U55*('In depth results'!$C$8/12)</f>
        <v>0</v>
      </c>
      <c r="V56" s="154">
        <f ca="1">V55*('In depth results'!$C$8/12)</f>
        <v>0</v>
      </c>
      <c r="W56" s="154">
        <f ca="1">W55*('In depth results'!$C$8/12)</f>
        <v>0</v>
      </c>
      <c r="X56" s="154">
        <f ca="1">X55*('In depth results'!$C$8/12)</f>
        <v>0</v>
      </c>
      <c r="Y56" s="154">
        <f ca="1">Y55*('In depth results'!$C$8/12)</f>
        <v>0</v>
      </c>
      <c r="Z56" s="154">
        <f ca="1">Z55*('In depth results'!$C$8/12)</f>
        <v>0</v>
      </c>
      <c r="AA56" s="154">
        <f ca="1">AA55*('In depth results'!$C$8/12)</f>
        <v>0</v>
      </c>
      <c r="AB56" s="154">
        <f ca="1">AB55*('In depth results'!$C$8/12)</f>
        <v>0</v>
      </c>
      <c r="AC56" s="154">
        <f ca="1">AC55*('In depth results'!$C$8/12)</f>
        <v>0</v>
      </c>
      <c r="AD56" s="154">
        <f ca="1">AD55*('In depth results'!$C$8/12)</f>
        <v>0</v>
      </c>
      <c r="AE56" s="154">
        <f ca="1">AE55*('In depth results'!$C$8/12)</f>
        <v>0</v>
      </c>
      <c r="AF56" s="154">
        <f ca="1">AF55*('In depth results'!$C$8/12)</f>
        <v>0</v>
      </c>
      <c r="AG56" s="154">
        <f ca="1">AG55*('In depth results'!$C$8/12)</f>
        <v>0</v>
      </c>
      <c r="AH56" s="154">
        <f ca="1">AH55*('In depth results'!$C$8/12)</f>
        <v>0</v>
      </c>
      <c r="AI56" s="154">
        <f ca="1">AI55*('In depth results'!$C$8/12)</f>
        <v>0</v>
      </c>
      <c r="AJ56" s="154">
        <f ca="1">AJ55*('In depth results'!$C$8/12)</f>
        <v>0</v>
      </c>
      <c r="AK56" s="154">
        <f ca="1">AK55*('In depth results'!$C$8/12)</f>
        <v>0</v>
      </c>
      <c r="AL56" s="154">
        <f ca="1">AL55*('In depth results'!$C$8/12)</f>
        <v>0</v>
      </c>
      <c r="AM56" s="154">
        <f ca="1">AM55*('In depth results'!$C$8/12)</f>
        <v>0</v>
      </c>
      <c r="AN56" s="154">
        <f ca="1">AN55*('In depth results'!$C$8/12)</f>
        <v>0</v>
      </c>
      <c r="AO56" s="154">
        <f ca="1">AO55*('In depth results'!$C$8/12)</f>
        <v>0</v>
      </c>
      <c r="AP56" s="154">
        <f ca="1">AP55*('In depth results'!$C$8/12)</f>
        <v>0</v>
      </c>
      <c r="AQ56" s="154">
        <f ca="1">AQ55*('In depth results'!$C$8/12)</f>
        <v>0</v>
      </c>
      <c r="AR56" s="154">
        <f ca="1">AR55*('In depth results'!$C$8/12)</f>
        <v>0</v>
      </c>
      <c r="AS56" s="154">
        <f ca="1">AS55*('In depth results'!$C$8/12)</f>
        <v>0</v>
      </c>
      <c r="AT56" s="154">
        <f ca="1">AT55*('In depth results'!$C$8/12)</f>
        <v>0</v>
      </c>
      <c r="AU56" s="154">
        <f ca="1">AU55*('In depth results'!$C$8/12)</f>
        <v>0</v>
      </c>
      <c r="AV56" s="154">
        <f ca="1">AV55*('In depth results'!$C$8/12)</f>
        <v>0</v>
      </c>
      <c r="AW56" s="154">
        <f ca="1">AW55*('In depth results'!$C$8/12)</f>
        <v>0</v>
      </c>
      <c r="AX56" s="154">
        <f ca="1">AX55*('In depth results'!$C$8/12)</f>
        <v>0</v>
      </c>
      <c r="AY56" s="154">
        <f ca="1">AY55*('In depth results'!$C$8/12)</f>
        <v>0</v>
      </c>
      <c r="AZ56" s="154">
        <f ca="1">AZ55*('In depth results'!$C$8/12)</f>
        <v>0</v>
      </c>
      <c r="BA56" s="154">
        <f ca="1">BA55*('In depth results'!$C$8/12)</f>
        <v>0</v>
      </c>
      <c r="BB56" s="154">
        <f ca="1">BB55*('In depth results'!$C$8/12)</f>
        <v>0</v>
      </c>
      <c r="BC56" s="154">
        <f ca="1">BC55*('In depth results'!$C$8/12)</f>
        <v>0</v>
      </c>
      <c r="BD56" s="154">
        <f ca="1">BD55*('In depth results'!$C$8/12)</f>
        <v>0</v>
      </c>
      <c r="BE56" s="154">
        <f ca="1">BE55*('In depth results'!$C$8/12)</f>
        <v>0</v>
      </c>
      <c r="BF56" s="154">
        <f ca="1">BF55*('In depth results'!$C$8/12)</f>
        <v>0</v>
      </c>
      <c r="BG56" s="154">
        <f ca="1">BG55*('In depth results'!$C$8/12)</f>
        <v>0</v>
      </c>
      <c r="BH56" s="154">
        <f ca="1">BH55*('In depth results'!$C$8/12)</f>
        <v>0</v>
      </c>
      <c r="BI56" s="154">
        <f ca="1">BI55*('In depth results'!$C$8/12)</f>
        <v>0</v>
      </c>
      <c r="BJ56" s="154">
        <f ca="1">BJ55*('In depth results'!$C$8/12)</f>
        <v>0</v>
      </c>
      <c r="BK56" s="154">
        <f ca="1">BK55*('In depth results'!$C$8/12)</f>
        <v>0</v>
      </c>
      <c r="BL56" s="154">
        <f ca="1">BL55*('In depth results'!$C$8/12)</f>
        <v>0</v>
      </c>
      <c r="BM56" s="154">
        <f ca="1">BM55*('In depth results'!$C$8/12)</f>
        <v>0</v>
      </c>
      <c r="BN56" s="154">
        <f ca="1">BN55*('In depth results'!$C$8/12)</f>
        <v>0</v>
      </c>
      <c r="BO56" s="154">
        <f ca="1">BO55*('In depth results'!$C$8/12)</f>
        <v>0</v>
      </c>
      <c r="BP56" s="154">
        <f ca="1">BP55*('In depth results'!$C$8/12)</f>
        <v>0</v>
      </c>
      <c r="BQ56" s="154">
        <f ca="1">BQ55*('In depth results'!$C$8/12)</f>
        <v>0</v>
      </c>
      <c r="BR56" s="154">
        <f ca="1">BR55*('In depth results'!$C$8/12)</f>
        <v>0</v>
      </c>
      <c r="BS56" s="154">
        <f ca="1">BS55*('In depth results'!$C$8/12)</f>
        <v>0</v>
      </c>
      <c r="BT56" s="154">
        <f ca="1">BT55*('In depth results'!$C$8/12)</f>
        <v>0</v>
      </c>
      <c r="BU56" s="154">
        <f ca="1">BU55*('In depth results'!$C$8/12)</f>
        <v>0</v>
      </c>
      <c r="BV56" s="154">
        <f ca="1">BV55*('In depth results'!$C$8/12)</f>
        <v>0</v>
      </c>
      <c r="BW56" s="154">
        <f ca="1">BW55*('In depth results'!$C$8/12)</f>
        <v>0</v>
      </c>
      <c r="BX56" s="154">
        <f ca="1">BX55*('In depth results'!$C$8/12)</f>
        <v>0</v>
      </c>
      <c r="BY56" s="154">
        <f ca="1">BY55*('In depth results'!$C$8/12)</f>
        <v>0</v>
      </c>
      <c r="BZ56" s="154">
        <f ca="1">BZ55*('In depth results'!$C$8/12)</f>
        <v>0</v>
      </c>
      <c r="CA56" s="154">
        <f ca="1">CA55*('In depth results'!$C$8/12)</f>
        <v>0</v>
      </c>
      <c r="CB56" s="154">
        <f ca="1">CB55*('In depth results'!$C$8/12)</f>
        <v>0</v>
      </c>
      <c r="CC56" s="154">
        <f ca="1">CC55*('In depth results'!$C$8/12)</f>
        <v>0</v>
      </c>
      <c r="CD56" s="154">
        <f ca="1">CD55*('In depth results'!$C$8/12)</f>
        <v>0</v>
      </c>
      <c r="CE56" s="154">
        <f ca="1">CE55*('In depth results'!$C$8/12)</f>
        <v>0</v>
      </c>
      <c r="CF56" s="154">
        <f ca="1">CF55*('In depth results'!$C$8/12)</f>
        <v>0</v>
      </c>
      <c r="CG56" s="154">
        <f ca="1">CG55*('In depth results'!$C$8/12)</f>
        <v>0</v>
      </c>
      <c r="CH56" s="154">
        <f ca="1">CH55*('In depth results'!$C$8/12)</f>
        <v>0</v>
      </c>
      <c r="CI56" s="154">
        <f ca="1">CI55*('In depth results'!$C$8/12)</f>
        <v>0</v>
      </c>
      <c r="CJ56" s="154">
        <f ca="1">CJ55*('In depth results'!$C$8/12)</f>
        <v>0</v>
      </c>
      <c r="CK56" s="154">
        <f ca="1">CK55*('In depth results'!$C$8/12)</f>
        <v>0</v>
      </c>
      <c r="CL56" s="154">
        <f ca="1">CL55*('In depth results'!$C$8/12)</f>
        <v>0</v>
      </c>
      <c r="CM56" s="154">
        <f ca="1">CM55*('In depth results'!$C$8/12)</f>
        <v>0</v>
      </c>
      <c r="CN56" s="154">
        <f ca="1">CN55*('In depth results'!$C$8/12)</f>
        <v>0</v>
      </c>
      <c r="CO56" s="154">
        <f ca="1">CO55*('In depth results'!$C$8/12)</f>
        <v>0</v>
      </c>
      <c r="CP56" s="154">
        <f ca="1">CP55*('In depth results'!$C$8/12)</f>
        <v>0</v>
      </c>
      <c r="CQ56" s="154">
        <f ca="1">CQ55*('In depth results'!$C$8/12)</f>
        <v>0</v>
      </c>
      <c r="CR56" s="154">
        <f ca="1">CR55*('In depth results'!$C$8/12)</f>
        <v>0</v>
      </c>
      <c r="CS56" s="154">
        <f ca="1">CS55*('In depth results'!$C$8/12)</f>
        <v>0</v>
      </c>
      <c r="CT56" s="154">
        <f ca="1">CT55*('In depth results'!$C$8/12)</f>
        <v>0</v>
      </c>
      <c r="CU56" s="154">
        <f ca="1">CU55*('In depth results'!$C$8/12)</f>
        <v>0</v>
      </c>
    </row>
    <row r="57" spans="1:99" x14ac:dyDescent="0.35">
      <c r="A57" s="27"/>
      <c r="B57" s="153" t="s">
        <v>23</v>
      </c>
      <c r="C57" s="154">
        <f ca="1">'In depth results'!K8</f>
        <v>0</v>
      </c>
      <c r="D57" s="154">
        <f ca="1">D55+D56</f>
        <v>0</v>
      </c>
      <c r="E57" s="154">
        <f t="shared" ref="E57:BP57" ca="1" si="62">E55+E56</f>
        <v>0</v>
      </c>
      <c r="F57" s="154">
        <f t="shared" ca="1" si="62"/>
        <v>0</v>
      </c>
      <c r="G57" s="154">
        <f t="shared" ca="1" si="62"/>
        <v>0</v>
      </c>
      <c r="H57" s="154">
        <f t="shared" ca="1" si="62"/>
        <v>0</v>
      </c>
      <c r="I57" s="154">
        <f t="shared" ca="1" si="62"/>
        <v>0</v>
      </c>
      <c r="J57" s="154">
        <f t="shared" ca="1" si="62"/>
        <v>0</v>
      </c>
      <c r="K57" s="154">
        <f t="shared" ca="1" si="62"/>
        <v>0</v>
      </c>
      <c r="L57" s="154">
        <f t="shared" ca="1" si="62"/>
        <v>0</v>
      </c>
      <c r="M57" s="154">
        <f t="shared" ca="1" si="62"/>
        <v>0</v>
      </c>
      <c r="N57" s="154">
        <f t="shared" ca="1" si="62"/>
        <v>0</v>
      </c>
      <c r="O57" s="154">
        <f t="shared" ca="1" si="62"/>
        <v>0</v>
      </c>
      <c r="P57" s="154">
        <f t="shared" ca="1" si="62"/>
        <v>0</v>
      </c>
      <c r="Q57" s="154">
        <f t="shared" ca="1" si="62"/>
        <v>0</v>
      </c>
      <c r="R57" s="154">
        <f t="shared" ca="1" si="62"/>
        <v>0</v>
      </c>
      <c r="S57" s="154">
        <f t="shared" ca="1" si="62"/>
        <v>0</v>
      </c>
      <c r="T57" s="154">
        <f t="shared" ca="1" si="62"/>
        <v>0</v>
      </c>
      <c r="U57" s="154">
        <f t="shared" ca="1" si="62"/>
        <v>0</v>
      </c>
      <c r="V57" s="154">
        <f t="shared" ca="1" si="62"/>
        <v>0</v>
      </c>
      <c r="W57" s="154">
        <f t="shared" ca="1" si="62"/>
        <v>0</v>
      </c>
      <c r="X57" s="154">
        <f t="shared" ca="1" si="62"/>
        <v>0</v>
      </c>
      <c r="Y57" s="154">
        <f t="shared" ca="1" si="62"/>
        <v>0</v>
      </c>
      <c r="Z57" s="154">
        <f t="shared" ca="1" si="62"/>
        <v>0</v>
      </c>
      <c r="AA57" s="154">
        <f t="shared" ca="1" si="62"/>
        <v>0</v>
      </c>
      <c r="AB57" s="154">
        <f t="shared" ca="1" si="62"/>
        <v>0</v>
      </c>
      <c r="AC57" s="154">
        <f t="shared" ca="1" si="62"/>
        <v>0</v>
      </c>
      <c r="AD57" s="154">
        <f t="shared" ca="1" si="62"/>
        <v>0</v>
      </c>
      <c r="AE57" s="154">
        <f t="shared" ca="1" si="62"/>
        <v>0</v>
      </c>
      <c r="AF57" s="154">
        <f t="shared" ca="1" si="62"/>
        <v>0</v>
      </c>
      <c r="AG57" s="154">
        <f t="shared" ca="1" si="62"/>
        <v>0</v>
      </c>
      <c r="AH57" s="154">
        <f t="shared" ca="1" si="62"/>
        <v>0</v>
      </c>
      <c r="AI57" s="154">
        <f t="shared" ca="1" si="62"/>
        <v>0</v>
      </c>
      <c r="AJ57" s="154">
        <f t="shared" ca="1" si="62"/>
        <v>0</v>
      </c>
      <c r="AK57" s="154">
        <f t="shared" ca="1" si="62"/>
        <v>0</v>
      </c>
      <c r="AL57" s="154">
        <f t="shared" ca="1" si="62"/>
        <v>0</v>
      </c>
      <c r="AM57" s="154">
        <f t="shared" ca="1" si="62"/>
        <v>0</v>
      </c>
      <c r="AN57" s="154">
        <f t="shared" ca="1" si="62"/>
        <v>0</v>
      </c>
      <c r="AO57" s="154">
        <f t="shared" ca="1" si="62"/>
        <v>0</v>
      </c>
      <c r="AP57" s="154">
        <f t="shared" ca="1" si="62"/>
        <v>0</v>
      </c>
      <c r="AQ57" s="154">
        <f t="shared" ca="1" si="62"/>
        <v>0</v>
      </c>
      <c r="AR57" s="154">
        <f t="shared" ca="1" si="62"/>
        <v>0</v>
      </c>
      <c r="AS57" s="154">
        <f t="shared" ca="1" si="62"/>
        <v>0</v>
      </c>
      <c r="AT57" s="154">
        <f t="shared" ca="1" si="62"/>
        <v>0</v>
      </c>
      <c r="AU57" s="154">
        <f t="shared" ca="1" si="62"/>
        <v>0</v>
      </c>
      <c r="AV57" s="154">
        <f t="shared" ca="1" si="62"/>
        <v>0</v>
      </c>
      <c r="AW57" s="154">
        <f t="shared" ca="1" si="62"/>
        <v>0</v>
      </c>
      <c r="AX57" s="154">
        <f t="shared" ca="1" si="62"/>
        <v>0</v>
      </c>
      <c r="AY57" s="154">
        <f t="shared" ca="1" si="62"/>
        <v>0</v>
      </c>
      <c r="AZ57" s="154">
        <f t="shared" ca="1" si="62"/>
        <v>0</v>
      </c>
      <c r="BA57" s="154">
        <f t="shared" ca="1" si="62"/>
        <v>0</v>
      </c>
      <c r="BB57" s="154">
        <f t="shared" ca="1" si="62"/>
        <v>0</v>
      </c>
      <c r="BC57" s="154">
        <f t="shared" ca="1" si="62"/>
        <v>0</v>
      </c>
      <c r="BD57" s="154">
        <f t="shared" ca="1" si="62"/>
        <v>0</v>
      </c>
      <c r="BE57" s="154">
        <f t="shared" ca="1" si="62"/>
        <v>0</v>
      </c>
      <c r="BF57" s="154">
        <f t="shared" ca="1" si="62"/>
        <v>0</v>
      </c>
      <c r="BG57" s="154">
        <f t="shared" ca="1" si="62"/>
        <v>0</v>
      </c>
      <c r="BH57" s="154">
        <f t="shared" ca="1" si="62"/>
        <v>0</v>
      </c>
      <c r="BI57" s="154">
        <f t="shared" ca="1" si="62"/>
        <v>0</v>
      </c>
      <c r="BJ57" s="154">
        <f t="shared" ca="1" si="62"/>
        <v>0</v>
      </c>
      <c r="BK57" s="154">
        <f t="shared" ca="1" si="62"/>
        <v>0</v>
      </c>
      <c r="BL57" s="154">
        <f t="shared" ca="1" si="62"/>
        <v>0</v>
      </c>
      <c r="BM57" s="154">
        <f t="shared" ca="1" si="62"/>
        <v>0</v>
      </c>
      <c r="BN57" s="154">
        <f t="shared" ca="1" si="62"/>
        <v>0</v>
      </c>
      <c r="BO57" s="154">
        <f t="shared" ca="1" si="62"/>
        <v>0</v>
      </c>
      <c r="BP57" s="154">
        <f t="shared" ca="1" si="62"/>
        <v>0</v>
      </c>
      <c r="BQ57" s="154">
        <f t="shared" ref="BQ57:CU57" ca="1" si="63">BQ55+BQ56</f>
        <v>0</v>
      </c>
      <c r="BR57" s="154">
        <f t="shared" ca="1" si="63"/>
        <v>0</v>
      </c>
      <c r="BS57" s="154">
        <f t="shared" ca="1" si="63"/>
        <v>0</v>
      </c>
      <c r="BT57" s="154">
        <f t="shared" ca="1" si="63"/>
        <v>0</v>
      </c>
      <c r="BU57" s="154">
        <f t="shared" ca="1" si="63"/>
        <v>0</v>
      </c>
      <c r="BV57" s="154">
        <f t="shared" ca="1" si="63"/>
        <v>0</v>
      </c>
      <c r="BW57" s="154">
        <f t="shared" ca="1" si="63"/>
        <v>0</v>
      </c>
      <c r="BX57" s="154">
        <f t="shared" ca="1" si="63"/>
        <v>0</v>
      </c>
      <c r="BY57" s="154">
        <f t="shared" ca="1" si="63"/>
        <v>0</v>
      </c>
      <c r="BZ57" s="154">
        <f t="shared" ca="1" si="63"/>
        <v>0</v>
      </c>
      <c r="CA57" s="154">
        <f t="shared" ca="1" si="63"/>
        <v>0</v>
      </c>
      <c r="CB57" s="154">
        <f t="shared" ca="1" si="63"/>
        <v>0</v>
      </c>
      <c r="CC57" s="154">
        <f t="shared" ca="1" si="63"/>
        <v>0</v>
      </c>
      <c r="CD57" s="154">
        <f t="shared" ca="1" si="63"/>
        <v>0</v>
      </c>
      <c r="CE57" s="154">
        <f t="shared" ca="1" si="63"/>
        <v>0</v>
      </c>
      <c r="CF57" s="154">
        <f t="shared" ca="1" si="63"/>
        <v>0</v>
      </c>
      <c r="CG57" s="154">
        <f t="shared" ca="1" si="63"/>
        <v>0</v>
      </c>
      <c r="CH57" s="154">
        <f t="shared" ca="1" si="63"/>
        <v>0</v>
      </c>
      <c r="CI57" s="154">
        <f t="shared" ca="1" si="63"/>
        <v>0</v>
      </c>
      <c r="CJ57" s="154">
        <f t="shared" ca="1" si="63"/>
        <v>0</v>
      </c>
      <c r="CK57" s="154">
        <f t="shared" ca="1" si="63"/>
        <v>0</v>
      </c>
      <c r="CL57" s="154">
        <f t="shared" ca="1" si="63"/>
        <v>0</v>
      </c>
      <c r="CM57" s="154">
        <f t="shared" ca="1" si="63"/>
        <v>0</v>
      </c>
      <c r="CN57" s="154">
        <f t="shared" ca="1" si="63"/>
        <v>0</v>
      </c>
      <c r="CO57" s="154">
        <f t="shared" ca="1" si="63"/>
        <v>0</v>
      </c>
      <c r="CP57" s="154">
        <f t="shared" ca="1" si="63"/>
        <v>0</v>
      </c>
      <c r="CQ57" s="154">
        <f t="shared" ca="1" si="63"/>
        <v>0</v>
      </c>
      <c r="CR57" s="154">
        <f t="shared" ca="1" si="63"/>
        <v>0</v>
      </c>
      <c r="CS57" s="154">
        <f t="shared" ca="1" si="63"/>
        <v>0</v>
      </c>
      <c r="CT57" s="154">
        <f t="shared" ca="1" si="63"/>
        <v>0</v>
      </c>
      <c r="CU57" s="154">
        <f t="shared" ca="1" si="63"/>
        <v>0</v>
      </c>
    </row>
    <row r="58" spans="1:99" x14ac:dyDescent="0.35">
      <c r="A58" s="27"/>
      <c r="B58" s="153" t="s">
        <v>24</v>
      </c>
      <c r="C58" s="154">
        <f ca="1">'In depth results'!$M$8+(C48-C49)</f>
        <v>0</v>
      </c>
      <c r="D58" s="154">
        <f ca="1">IF(D57=0,'In depth results'!$M$8,'In depth results'!$M$8)+(D48-D49)</f>
        <v>0</v>
      </c>
      <c r="E58" s="154">
        <f ca="1">IF(E57=0,'In depth results'!$M$8,'In depth results'!$M$8)+(E48-E49)</f>
        <v>0</v>
      </c>
      <c r="F58" s="154">
        <f ca="1">IF(F57=0,'In depth results'!$M$8,'In depth results'!$M$8)+(F48-F49)</f>
        <v>0</v>
      </c>
      <c r="G58" s="154">
        <f ca="1">IF(G57=0,'In depth results'!$M$8,'In depth results'!$M$8)+(G48-G49)</f>
        <v>0</v>
      </c>
      <c r="H58" s="154">
        <f ca="1">IF(H57=0,'In depth results'!$M$8,'In depth results'!$M$8)+(H48-H49)</f>
        <v>0</v>
      </c>
      <c r="I58" s="154">
        <f ca="1">IF(I57=0,'In depth results'!$M$8,'In depth results'!$M$8)+(I48-I49)</f>
        <v>0</v>
      </c>
      <c r="J58" s="154">
        <f ca="1">IF(J57=0,'In depth results'!$M$8,'In depth results'!$M$8)+(J48-J49)</f>
        <v>0</v>
      </c>
      <c r="K58" s="154">
        <f ca="1">IF(K57=0,'In depth results'!$M$8,'In depth results'!$M$8)+(K48-K49)</f>
        <v>0</v>
      </c>
      <c r="L58" s="154">
        <f ca="1">IF(L57=0,'In depth results'!$M$8,'In depth results'!$M$8)+(L48-L49)</f>
        <v>0</v>
      </c>
      <c r="M58" s="154">
        <f ca="1">IF(M57=0,'In depth results'!$M$8,'In depth results'!$M$8)+(M48-M49)</f>
        <v>0</v>
      </c>
      <c r="N58" s="154">
        <f ca="1">IF(N57=0,'In depth results'!$M$8,'In depth results'!$M$8)+(N48-N49)</f>
        <v>0</v>
      </c>
      <c r="O58" s="154">
        <f ca="1">IF(O57=0,'In depth results'!$M$8,'In depth results'!$M$8)+(O48-O49)</f>
        <v>0</v>
      </c>
      <c r="P58" s="154">
        <f ca="1">IF(P57=0,'In depth results'!$M$8,'In depth results'!$M$8)+(P48-P49)</f>
        <v>0</v>
      </c>
      <c r="Q58" s="154">
        <f ca="1">IF(Q57=0,'In depth results'!$M$8,'In depth results'!$M$8)+(Q48-Q49)</f>
        <v>0</v>
      </c>
      <c r="R58" s="154">
        <f ca="1">IF(R57=0,'In depth results'!$M$8,'In depth results'!$M$8)+(R48-R49)</f>
        <v>0</v>
      </c>
      <c r="S58" s="154">
        <f ca="1">IF(S57=0,'In depth results'!$M$8,'In depth results'!$M$8)+(S48-S49)</f>
        <v>0</v>
      </c>
      <c r="T58" s="154">
        <f ca="1">IF(T57=0,'In depth results'!$M$8,'In depth results'!$M$8)+(T48-T49)</f>
        <v>0</v>
      </c>
      <c r="U58" s="154">
        <f ca="1">IF(U57=0,'In depth results'!$M$8,'In depth results'!$M$8)+(U48-U49)</f>
        <v>0</v>
      </c>
      <c r="V58" s="154">
        <f ca="1">IF(V57=0,'In depth results'!$M$8,'In depth results'!$M$8)+(V48-V49)</f>
        <v>0</v>
      </c>
      <c r="W58" s="154">
        <f ca="1">IF(W57=0,'In depth results'!$M$8,'In depth results'!$M$8)+(W48-W49)</f>
        <v>0</v>
      </c>
      <c r="X58" s="154">
        <f ca="1">IF(X57=0,'In depth results'!$M$8,'In depth results'!$M$8)+(X48-X49)</f>
        <v>0</v>
      </c>
      <c r="Y58" s="154">
        <f ca="1">IF(Y57=0,'In depth results'!$M$8,'In depth results'!$M$8)+(Y48-Y49)</f>
        <v>0</v>
      </c>
      <c r="Z58" s="154">
        <f ca="1">IF(Z57=0,'In depth results'!$M$8,'In depth results'!$M$8)+(Z48-Z49)</f>
        <v>0</v>
      </c>
      <c r="AA58" s="154">
        <f ca="1">IF(AA57=0,'In depth results'!$M$8,'In depth results'!$M$8)+(AA48-AA49)</f>
        <v>0</v>
      </c>
      <c r="AB58" s="154">
        <f ca="1">IF(AB57=0,'In depth results'!$M$8,'In depth results'!$M$8)+(AB48-AB49)</f>
        <v>0</v>
      </c>
      <c r="AC58" s="154">
        <f ca="1">IF(AC57=0,'In depth results'!$M$8,'In depth results'!$M$8)+(AC48-AC49)</f>
        <v>0</v>
      </c>
      <c r="AD58" s="154">
        <f ca="1">IF(AD57=0,'In depth results'!$M$8,'In depth results'!$M$8)+(AD48-AD49)</f>
        <v>0</v>
      </c>
      <c r="AE58" s="154">
        <f ca="1">IF(AE57=0,'In depth results'!$M$8,'In depth results'!$M$8)+(AE48-AE49)</f>
        <v>0</v>
      </c>
      <c r="AF58" s="154">
        <f ca="1">IF(AF57=0,'In depth results'!$M$8,'In depth results'!$M$8)+(AF48-AF49)</f>
        <v>0</v>
      </c>
      <c r="AG58" s="154">
        <f ca="1">IF(AG57=0,'In depth results'!$M$8,'In depth results'!$M$8)+(AG48-AG49)</f>
        <v>27.613364500605655</v>
      </c>
      <c r="AH58" s="154">
        <f ca="1">IF(AH57=0,'In depth results'!$M$8,'In depth results'!$M$8)+(AH48-AH49)</f>
        <v>320</v>
      </c>
      <c r="AI58" s="154">
        <f ca="1">IF(AI57=0,'In depth results'!$M$8,'In depth results'!$M$8)+(AI48-AI49)</f>
        <v>320</v>
      </c>
      <c r="AJ58" s="154">
        <f ca="1">IF(AJ57=0,'In depth results'!$M$8,'In depth results'!$M$8)+(AJ48-AJ49)</f>
        <v>320</v>
      </c>
      <c r="AK58" s="154">
        <f ca="1">IF(AK57=0,'In depth results'!$M$8,'In depth results'!$M$8)+(AK48-AK49)</f>
        <v>320</v>
      </c>
      <c r="AL58" s="154">
        <f ca="1">IF(AL57=0,'In depth results'!$M$8,'In depth results'!$M$8)+(AL48-AL49)</f>
        <v>320</v>
      </c>
      <c r="AM58" s="154">
        <f ca="1">IF(AM57=0,'In depth results'!$M$8,'In depth results'!$M$8)+(AM48-AM49)</f>
        <v>320</v>
      </c>
      <c r="AN58" s="154">
        <f ca="1">IF(AN57=0,'In depth results'!$M$8,'In depth results'!$M$8)+(AN48-AN49)</f>
        <v>320</v>
      </c>
      <c r="AO58" s="154">
        <f ca="1">IF(AO57=0,'In depth results'!$M$8,'In depth results'!$M$8)+(AO48-AO49)</f>
        <v>320</v>
      </c>
      <c r="AP58" s="154">
        <f ca="1">IF(AP57=0,'In depth results'!$M$8,'In depth results'!$M$8)+(AP48-AP49)</f>
        <v>320</v>
      </c>
      <c r="AQ58" s="154">
        <f ca="1">IF(AQ57=0,'In depth results'!$M$8,'In depth results'!$M$8)+(AQ48-AQ49)</f>
        <v>320</v>
      </c>
      <c r="AR58" s="154">
        <f ca="1">IF(AR57=0,'In depth results'!$M$8,'In depth results'!$M$8)+(AR48-AR49)</f>
        <v>320</v>
      </c>
      <c r="AS58" s="154">
        <f ca="1">IF(AS57=0,'In depth results'!$M$8,'In depth results'!$M$8)+(AS48-AS49)</f>
        <v>320</v>
      </c>
      <c r="AT58" s="154">
        <f ca="1">IF(AT57=0,'In depth results'!$M$8,'In depth results'!$M$8)+(AT48-AT49)</f>
        <v>320</v>
      </c>
      <c r="AU58" s="154">
        <f ca="1">IF(AU57=0,'In depth results'!$M$8,'In depth results'!$M$8)+(AU48-AU49)</f>
        <v>320</v>
      </c>
      <c r="AV58" s="154">
        <f ca="1">IF(AV57=0,'In depth results'!$M$8,'In depth results'!$M$8)+(AV48-AV49)</f>
        <v>320</v>
      </c>
      <c r="AW58" s="154">
        <f ca="1">IF(AW57=0,'In depth results'!$M$8,'In depth results'!$M$8)+(AW48-AW49)</f>
        <v>320</v>
      </c>
      <c r="AX58" s="154">
        <f ca="1">IF(AX57=0,'In depth results'!$M$8,'In depth results'!$M$8)+(AX48-AX49)</f>
        <v>320</v>
      </c>
      <c r="AY58" s="154">
        <f ca="1">IF(AY57=0,'In depth results'!$M$8,'In depth results'!$M$8)+(AY48-AY49)</f>
        <v>420</v>
      </c>
      <c r="AZ58" s="154">
        <f ca="1">IF(AZ57=0,'In depth results'!$M$8,'In depth results'!$M$8)+(AZ48-AZ49)</f>
        <v>420</v>
      </c>
      <c r="BA58" s="154">
        <f ca="1">IF(BA57=0,'In depth results'!$M$8,'In depth results'!$M$8)+(BA48-BA49)</f>
        <v>420</v>
      </c>
      <c r="BB58" s="154">
        <f ca="1">IF(BB57=0,'In depth results'!$M$8,'In depth results'!$M$8)+(BB48-BB49)</f>
        <v>420</v>
      </c>
      <c r="BC58" s="154">
        <f ca="1">IF(BC57=0,'In depth results'!$M$8,'In depth results'!$M$8)+(BC48-BC49)</f>
        <v>420</v>
      </c>
      <c r="BD58" s="154">
        <f ca="1">IF(BD57=0,'In depth results'!$M$8,'In depth results'!$M$8)+(BD48-BD49)</f>
        <v>420</v>
      </c>
      <c r="BE58" s="154">
        <f ca="1">IF(BE57=0,'In depth results'!$M$8,'In depth results'!$M$8)+(BE48-BE49)</f>
        <v>420</v>
      </c>
      <c r="BF58" s="154">
        <f ca="1">IF(BF57=0,'In depth results'!$M$8,'In depth results'!$M$8)+(BF48-BF49)</f>
        <v>420</v>
      </c>
      <c r="BG58" s="154">
        <f ca="1">IF(BG57=0,'In depth results'!$M$8,'In depth results'!$M$8)+(BG48-BG49)</f>
        <v>420</v>
      </c>
      <c r="BH58" s="154">
        <f ca="1">IF(BH57=0,'In depth results'!$M$8,'In depth results'!$M$8)+(BH48-BH49)</f>
        <v>420</v>
      </c>
      <c r="BI58" s="154">
        <f ca="1">IF(BI57=0,'In depth results'!$M$8,'In depth results'!$M$8)+(BI48-BI49)</f>
        <v>420</v>
      </c>
      <c r="BJ58" s="154">
        <f ca="1">IF(BJ57=0,'In depth results'!$M$8,'In depth results'!$M$8)+(BJ48-BJ49)</f>
        <v>420</v>
      </c>
      <c r="BK58" s="154">
        <f ca="1">IF(BK57=0,'In depth results'!$M$8,'In depth results'!$M$8)+(BK48-BK49)</f>
        <v>420</v>
      </c>
      <c r="BL58" s="154">
        <f ca="1">IF(BL57=0,'In depth results'!$M$8,'In depth results'!$M$8)+(BL48-BL49)</f>
        <v>420</v>
      </c>
      <c r="BM58" s="154">
        <f ca="1">IF(BM57=0,'In depth results'!$M$8,'In depth results'!$M$8)+(BM48-BM49)</f>
        <v>420</v>
      </c>
      <c r="BN58" s="154">
        <f ca="1">IF(BN57=0,'In depth results'!$M$8,'In depth results'!$M$8)+(BN48-BN49)</f>
        <v>420</v>
      </c>
      <c r="BO58" s="154">
        <f ca="1">IF(BO57=0,'In depth results'!$M$8,'In depth results'!$M$8)+(BO48-BO49)</f>
        <v>420</v>
      </c>
      <c r="BP58" s="154">
        <f ca="1">IF(BP57=0,'In depth results'!$M$8,'In depth results'!$M$8)+(BP48-BP49)</f>
        <v>420</v>
      </c>
      <c r="BQ58" s="154">
        <f ca="1">IF(BQ57=0,'In depth results'!$M$8,'In depth results'!$M$8)+(BQ48-BQ49)</f>
        <v>420</v>
      </c>
      <c r="BR58" s="154">
        <f ca="1">IF(BR57=0,'In depth results'!$M$8,'In depth results'!$M$8)+(BR48-BR49)</f>
        <v>420</v>
      </c>
      <c r="BS58" s="154">
        <f ca="1">IF(BS57=0,'In depth results'!$M$8,'In depth results'!$M$8)+(BS48-BS49)</f>
        <v>420</v>
      </c>
      <c r="BT58" s="154">
        <f ca="1">IF(BT57=0,'In depth results'!$M$8,'In depth results'!$M$8)+(BT48-BT49)</f>
        <v>420</v>
      </c>
      <c r="BU58" s="154">
        <f ca="1">IF(BU57=0,'In depth results'!$M$8,'In depth results'!$M$8)+(BU48-BU49)</f>
        <v>420</v>
      </c>
      <c r="BV58" s="154">
        <f ca="1">IF(BV57=0,'In depth results'!$M$8,'In depth results'!$M$8)+(BV48-BV49)</f>
        <v>420</v>
      </c>
      <c r="BW58" s="154">
        <f ca="1">IF(BW57=0,'In depth results'!$M$8,'In depth results'!$M$8)+(BW48-BW49)</f>
        <v>420</v>
      </c>
      <c r="BX58" s="154">
        <f ca="1">IF(BX57=0,'In depth results'!$M$8,'In depth results'!$M$8)+(BX48-BX49)</f>
        <v>420</v>
      </c>
      <c r="BY58" s="154">
        <f ca="1">IF(BY57=0,'In depth results'!$M$8,'In depth results'!$M$8)+(BY48-BY49)</f>
        <v>420</v>
      </c>
      <c r="BZ58" s="154">
        <f ca="1">IF(BZ57=0,'In depth results'!$M$8,'In depth results'!$M$8)+(BZ48-BZ49)</f>
        <v>420</v>
      </c>
      <c r="CA58" s="154">
        <f ca="1">IF(CA57=0,'In depth results'!$M$8,'In depth results'!$M$8)+(CA48-CA49)</f>
        <v>420</v>
      </c>
      <c r="CB58" s="154">
        <f ca="1">IF(CB57=0,'In depth results'!$M$8,'In depth results'!$M$8)+(CB48-CB49)</f>
        <v>420</v>
      </c>
      <c r="CC58" s="154">
        <f ca="1">IF(CC57=0,'In depth results'!$M$8,'In depth results'!$M$8)+(CC48-CC49)</f>
        <v>420</v>
      </c>
      <c r="CD58" s="154">
        <f ca="1">IF(CD57=0,'In depth results'!$M$8,'In depth results'!$M$8)+(CD48-CD49)</f>
        <v>420</v>
      </c>
      <c r="CE58" s="154">
        <f ca="1">IF(CE57=0,'In depth results'!$M$8,'In depth results'!$M$8)+(CE48-CE49)</f>
        <v>420</v>
      </c>
      <c r="CF58" s="154">
        <f ca="1">IF(CF57=0,'In depth results'!$M$8,'In depth results'!$M$8)+(CF48-CF49)</f>
        <v>420</v>
      </c>
      <c r="CG58" s="154">
        <f ca="1">IF(CG57=0,'In depth results'!$M$8,'In depth results'!$M$8)+(CG48-CG49)</f>
        <v>420</v>
      </c>
      <c r="CH58" s="154">
        <f ca="1">IF(CH57=0,'In depth results'!$M$8,'In depth results'!$M$8)+(CH48-CH49)</f>
        <v>420</v>
      </c>
      <c r="CI58" s="154">
        <f ca="1">IF(CI57=0,'In depth results'!$M$8,'In depth results'!$M$8)+(CI48-CI49)</f>
        <v>420</v>
      </c>
      <c r="CJ58" s="154">
        <f ca="1">IF(CJ57=0,'In depth results'!$M$8,'In depth results'!$M$8)+(CJ48-CJ49)</f>
        <v>420</v>
      </c>
      <c r="CK58" s="154">
        <f ca="1">IF(CK57=0,'In depth results'!$M$8,'In depth results'!$M$8)+(CK48-CK49)</f>
        <v>420</v>
      </c>
      <c r="CL58" s="154">
        <f ca="1">IF(CL57=0,'In depth results'!$M$8,'In depth results'!$M$8)+(CL48-CL49)</f>
        <v>420</v>
      </c>
      <c r="CM58" s="154">
        <f ca="1">IF(CM57=0,'In depth results'!$M$8,'In depth results'!$M$8)+(CM48-CM49)</f>
        <v>420</v>
      </c>
      <c r="CN58" s="154">
        <f ca="1">IF(CN57=0,'In depth results'!$M$8,'In depth results'!$M$8)+(CN48-CN49)</f>
        <v>420</v>
      </c>
      <c r="CO58" s="154">
        <f ca="1">IF(CO57=0,'In depth results'!$M$8,'In depth results'!$M$8)+(CO48-CO49)</f>
        <v>420</v>
      </c>
      <c r="CP58" s="154">
        <f ca="1">IF(CP57=0,'In depth results'!$M$8,'In depth results'!$M$8)+(CP48-CP49)</f>
        <v>420</v>
      </c>
      <c r="CQ58" s="154">
        <f ca="1">IF(CQ57=0,'In depth results'!$M$8,'In depth results'!$M$8)+(CQ48-CQ49)</f>
        <v>420</v>
      </c>
      <c r="CR58" s="154">
        <f ca="1">IF(CR57=0,'In depth results'!$M$8,'In depth results'!$M$8)+(CR48-CR49)</f>
        <v>420</v>
      </c>
      <c r="CS58" s="154">
        <f ca="1">IF(CS57=0,'In depth results'!$M$8,'In depth results'!$M$8)+(CS48-CS49)</f>
        <v>420</v>
      </c>
      <c r="CT58" s="154">
        <f ca="1">IF(CT57=0,'In depth results'!$M$8,'In depth results'!$M$8)+(CT48-CT49)</f>
        <v>420</v>
      </c>
      <c r="CU58" s="154">
        <f ca="1">IF(CU57=0,'In depth results'!$M$8,'In depth results'!$M$8)+(CU48-CU49)</f>
        <v>420</v>
      </c>
    </row>
    <row r="59" spans="1:99" x14ac:dyDescent="0.35">
      <c r="A59" s="27"/>
      <c r="B59" s="153" t="s">
        <v>25</v>
      </c>
      <c r="C59" s="154">
        <f ca="1">IF(C57&lt;C58,C57,C58)</f>
        <v>0</v>
      </c>
      <c r="D59" s="154">
        <f t="shared" ref="D59:BO59" ca="1" si="64">IF(D57&lt;D58,D57,D58)</f>
        <v>0</v>
      </c>
      <c r="E59" s="154">
        <f t="shared" ca="1" si="64"/>
        <v>0</v>
      </c>
      <c r="F59" s="154">
        <f t="shared" ca="1" si="64"/>
        <v>0</v>
      </c>
      <c r="G59" s="154">
        <f t="shared" ca="1" si="64"/>
        <v>0</v>
      </c>
      <c r="H59" s="154">
        <f t="shared" ca="1" si="64"/>
        <v>0</v>
      </c>
      <c r="I59" s="154">
        <f t="shared" ca="1" si="64"/>
        <v>0</v>
      </c>
      <c r="J59" s="154">
        <f t="shared" ca="1" si="64"/>
        <v>0</v>
      </c>
      <c r="K59" s="154">
        <f t="shared" ca="1" si="64"/>
        <v>0</v>
      </c>
      <c r="L59" s="154">
        <f t="shared" ca="1" si="64"/>
        <v>0</v>
      </c>
      <c r="M59" s="154">
        <f t="shared" ca="1" si="64"/>
        <v>0</v>
      </c>
      <c r="N59" s="154">
        <f t="shared" ca="1" si="64"/>
        <v>0</v>
      </c>
      <c r="O59" s="154">
        <f t="shared" ca="1" si="64"/>
        <v>0</v>
      </c>
      <c r="P59" s="154">
        <f t="shared" ca="1" si="64"/>
        <v>0</v>
      </c>
      <c r="Q59" s="154">
        <f t="shared" ca="1" si="64"/>
        <v>0</v>
      </c>
      <c r="R59" s="154">
        <f t="shared" ca="1" si="64"/>
        <v>0</v>
      </c>
      <c r="S59" s="154">
        <f t="shared" ca="1" si="64"/>
        <v>0</v>
      </c>
      <c r="T59" s="154">
        <f t="shared" ca="1" si="64"/>
        <v>0</v>
      </c>
      <c r="U59" s="154">
        <f t="shared" ca="1" si="64"/>
        <v>0</v>
      </c>
      <c r="V59" s="154">
        <f t="shared" ca="1" si="64"/>
        <v>0</v>
      </c>
      <c r="W59" s="154">
        <f t="shared" ca="1" si="64"/>
        <v>0</v>
      </c>
      <c r="X59" s="154">
        <f t="shared" ca="1" si="64"/>
        <v>0</v>
      </c>
      <c r="Y59" s="154">
        <f t="shared" ca="1" si="64"/>
        <v>0</v>
      </c>
      <c r="Z59" s="154">
        <f t="shared" ca="1" si="64"/>
        <v>0</v>
      </c>
      <c r="AA59" s="154">
        <f t="shared" ca="1" si="64"/>
        <v>0</v>
      </c>
      <c r="AB59" s="154">
        <f t="shared" ca="1" si="64"/>
        <v>0</v>
      </c>
      <c r="AC59" s="154">
        <f t="shared" ca="1" si="64"/>
        <v>0</v>
      </c>
      <c r="AD59" s="154">
        <f t="shared" ca="1" si="64"/>
        <v>0</v>
      </c>
      <c r="AE59" s="154">
        <f t="shared" ca="1" si="64"/>
        <v>0</v>
      </c>
      <c r="AF59" s="154">
        <f t="shared" ca="1" si="64"/>
        <v>0</v>
      </c>
      <c r="AG59" s="154">
        <f t="shared" ca="1" si="64"/>
        <v>0</v>
      </c>
      <c r="AH59" s="154">
        <f t="shared" ca="1" si="64"/>
        <v>0</v>
      </c>
      <c r="AI59" s="154">
        <f t="shared" ca="1" si="64"/>
        <v>0</v>
      </c>
      <c r="AJ59" s="154">
        <f t="shared" ca="1" si="64"/>
        <v>0</v>
      </c>
      <c r="AK59" s="154">
        <f t="shared" ca="1" si="64"/>
        <v>0</v>
      </c>
      <c r="AL59" s="154">
        <f t="shared" ca="1" si="64"/>
        <v>0</v>
      </c>
      <c r="AM59" s="154">
        <f t="shared" ca="1" si="64"/>
        <v>0</v>
      </c>
      <c r="AN59" s="154">
        <f t="shared" ca="1" si="64"/>
        <v>0</v>
      </c>
      <c r="AO59" s="154">
        <f t="shared" ca="1" si="64"/>
        <v>0</v>
      </c>
      <c r="AP59" s="154">
        <f t="shared" ca="1" si="64"/>
        <v>0</v>
      </c>
      <c r="AQ59" s="154">
        <f t="shared" ca="1" si="64"/>
        <v>0</v>
      </c>
      <c r="AR59" s="154">
        <f t="shared" ca="1" si="64"/>
        <v>0</v>
      </c>
      <c r="AS59" s="154">
        <f t="shared" ca="1" si="64"/>
        <v>0</v>
      </c>
      <c r="AT59" s="154">
        <f t="shared" ca="1" si="64"/>
        <v>0</v>
      </c>
      <c r="AU59" s="154">
        <f t="shared" ca="1" si="64"/>
        <v>0</v>
      </c>
      <c r="AV59" s="154">
        <f t="shared" ca="1" si="64"/>
        <v>0</v>
      </c>
      <c r="AW59" s="154">
        <f t="shared" ca="1" si="64"/>
        <v>0</v>
      </c>
      <c r="AX59" s="154">
        <f t="shared" ca="1" si="64"/>
        <v>0</v>
      </c>
      <c r="AY59" s="154">
        <f t="shared" ca="1" si="64"/>
        <v>0</v>
      </c>
      <c r="AZ59" s="154">
        <f t="shared" ca="1" si="64"/>
        <v>0</v>
      </c>
      <c r="BA59" s="154">
        <f t="shared" ca="1" si="64"/>
        <v>0</v>
      </c>
      <c r="BB59" s="154">
        <f t="shared" ca="1" si="64"/>
        <v>0</v>
      </c>
      <c r="BC59" s="154">
        <f t="shared" ca="1" si="64"/>
        <v>0</v>
      </c>
      <c r="BD59" s="154">
        <f t="shared" ca="1" si="64"/>
        <v>0</v>
      </c>
      <c r="BE59" s="154">
        <f t="shared" ca="1" si="64"/>
        <v>0</v>
      </c>
      <c r="BF59" s="154">
        <f t="shared" ca="1" si="64"/>
        <v>0</v>
      </c>
      <c r="BG59" s="154">
        <f t="shared" ca="1" si="64"/>
        <v>0</v>
      </c>
      <c r="BH59" s="154">
        <f t="shared" ca="1" si="64"/>
        <v>0</v>
      </c>
      <c r="BI59" s="154">
        <f t="shared" ca="1" si="64"/>
        <v>0</v>
      </c>
      <c r="BJ59" s="154">
        <f t="shared" ca="1" si="64"/>
        <v>0</v>
      </c>
      <c r="BK59" s="154">
        <f t="shared" ca="1" si="64"/>
        <v>0</v>
      </c>
      <c r="BL59" s="154">
        <f t="shared" ca="1" si="64"/>
        <v>0</v>
      </c>
      <c r="BM59" s="154">
        <f t="shared" ca="1" si="64"/>
        <v>0</v>
      </c>
      <c r="BN59" s="154">
        <f t="shared" ca="1" si="64"/>
        <v>0</v>
      </c>
      <c r="BO59" s="154">
        <f t="shared" ca="1" si="64"/>
        <v>0</v>
      </c>
      <c r="BP59" s="154">
        <f t="shared" ref="BP59:CU59" ca="1" si="65">IF(BP57&lt;BP58,BP57,BP58)</f>
        <v>0</v>
      </c>
      <c r="BQ59" s="154">
        <f t="shared" ca="1" si="65"/>
        <v>0</v>
      </c>
      <c r="BR59" s="154">
        <f t="shared" ca="1" si="65"/>
        <v>0</v>
      </c>
      <c r="BS59" s="154">
        <f t="shared" ca="1" si="65"/>
        <v>0</v>
      </c>
      <c r="BT59" s="154">
        <f t="shared" ca="1" si="65"/>
        <v>0</v>
      </c>
      <c r="BU59" s="154">
        <f t="shared" ca="1" si="65"/>
        <v>0</v>
      </c>
      <c r="BV59" s="154">
        <f t="shared" ca="1" si="65"/>
        <v>0</v>
      </c>
      <c r="BW59" s="154">
        <f t="shared" ca="1" si="65"/>
        <v>0</v>
      </c>
      <c r="BX59" s="154">
        <f t="shared" ca="1" si="65"/>
        <v>0</v>
      </c>
      <c r="BY59" s="154">
        <f t="shared" ca="1" si="65"/>
        <v>0</v>
      </c>
      <c r="BZ59" s="154">
        <f t="shared" ca="1" si="65"/>
        <v>0</v>
      </c>
      <c r="CA59" s="154">
        <f t="shared" ca="1" si="65"/>
        <v>0</v>
      </c>
      <c r="CB59" s="154">
        <f t="shared" ca="1" si="65"/>
        <v>0</v>
      </c>
      <c r="CC59" s="154">
        <f t="shared" ca="1" si="65"/>
        <v>0</v>
      </c>
      <c r="CD59" s="154">
        <f t="shared" ca="1" si="65"/>
        <v>0</v>
      </c>
      <c r="CE59" s="154">
        <f t="shared" ca="1" si="65"/>
        <v>0</v>
      </c>
      <c r="CF59" s="154">
        <f t="shared" ca="1" si="65"/>
        <v>0</v>
      </c>
      <c r="CG59" s="154">
        <f t="shared" ca="1" si="65"/>
        <v>0</v>
      </c>
      <c r="CH59" s="154">
        <f t="shared" ca="1" si="65"/>
        <v>0</v>
      </c>
      <c r="CI59" s="154">
        <f t="shared" ca="1" si="65"/>
        <v>0</v>
      </c>
      <c r="CJ59" s="154">
        <f t="shared" ca="1" si="65"/>
        <v>0</v>
      </c>
      <c r="CK59" s="154">
        <f t="shared" ca="1" si="65"/>
        <v>0</v>
      </c>
      <c r="CL59" s="154">
        <f t="shared" ca="1" si="65"/>
        <v>0</v>
      </c>
      <c r="CM59" s="154">
        <f t="shared" ca="1" si="65"/>
        <v>0</v>
      </c>
      <c r="CN59" s="154">
        <f t="shared" ca="1" si="65"/>
        <v>0</v>
      </c>
      <c r="CO59" s="154">
        <f t="shared" ca="1" si="65"/>
        <v>0</v>
      </c>
      <c r="CP59" s="154">
        <f t="shared" ca="1" si="65"/>
        <v>0</v>
      </c>
      <c r="CQ59" s="154">
        <f t="shared" ca="1" si="65"/>
        <v>0</v>
      </c>
      <c r="CR59" s="154">
        <f t="shared" ca="1" si="65"/>
        <v>0</v>
      </c>
      <c r="CS59" s="154">
        <f t="shared" ca="1" si="65"/>
        <v>0</v>
      </c>
      <c r="CT59" s="154">
        <f t="shared" ca="1" si="65"/>
        <v>0</v>
      </c>
      <c r="CU59" s="154">
        <f t="shared" ca="1" si="65"/>
        <v>0</v>
      </c>
    </row>
    <row r="60" spans="1:99" x14ac:dyDescent="0.35">
      <c r="A60" s="27"/>
      <c r="B60" s="153" t="s">
        <v>26</v>
      </c>
      <c r="C60" s="154">
        <f ca="1">C57-C59+C56</f>
        <v>0</v>
      </c>
      <c r="D60" s="154">
        <f t="shared" ref="D60:BO60" ca="1" si="66">D57-D59</f>
        <v>0</v>
      </c>
      <c r="E60" s="154">
        <f t="shared" ca="1" si="66"/>
        <v>0</v>
      </c>
      <c r="F60" s="154">
        <f t="shared" ca="1" si="66"/>
        <v>0</v>
      </c>
      <c r="G60" s="154">
        <f t="shared" ca="1" si="66"/>
        <v>0</v>
      </c>
      <c r="H60" s="154">
        <f t="shared" ca="1" si="66"/>
        <v>0</v>
      </c>
      <c r="I60" s="154">
        <f t="shared" ca="1" si="66"/>
        <v>0</v>
      </c>
      <c r="J60" s="154">
        <f t="shared" ca="1" si="66"/>
        <v>0</v>
      </c>
      <c r="K60" s="154">
        <f t="shared" ca="1" si="66"/>
        <v>0</v>
      </c>
      <c r="L60" s="154">
        <f t="shared" ca="1" si="66"/>
        <v>0</v>
      </c>
      <c r="M60" s="154">
        <f t="shared" ca="1" si="66"/>
        <v>0</v>
      </c>
      <c r="N60" s="154">
        <f t="shared" ca="1" si="66"/>
        <v>0</v>
      </c>
      <c r="O60" s="154">
        <f t="shared" ca="1" si="66"/>
        <v>0</v>
      </c>
      <c r="P60" s="154">
        <f t="shared" ca="1" si="66"/>
        <v>0</v>
      </c>
      <c r="Q60" s="154">
        <f t="shared" ca="1" si="66"/>
        <v>0</v>
      </c>
      <c r="R60" s="154">
        <f t="shared" ca="1" si="66"/>
        <v>0</v>
      </c>
      <c r="S60" s="154">
        <f t="shared" ca="1" si="66"/>
        <v>0</v>
      </c>
      <c r="T60" s="154">
        <f t="shared" ca="1" si="66"/>
        <v>0</v>
      </c>
      <c r="U60" s="154">
        <f t="shared" ca="1" si="66"/>
        <v>0</v>
      </c>
      <c r="V60" s="154">
        <f t="shared" ca="1" si="66"/>
        <v>0</v>
      </c>
      <c r="W60" s="154">
        <f t="shared" ca="1" si="66"/>
        <v>0</v>
      </c>
      <c r="X60" s="154">
        <f t="shared" ca="1" si="66"/>
        <v>0</v>
      </c>
      <c r="Y60" s="154">
        <f t="shared" ca="1" si="66"/>
        <v>0</v>
      </c>
      <c r="Z60" s="154">
        <f t="shared" ca="1" si="66"/>
        <v>0</v>
      </c>
      <c r="AA60" s="154">
        <f t="shared" ca="1" si="66"/>
        <v>0</v>
      </c>
      <c r="AB60" s="154">
        <f t="shared" ca="1" si="66"/>
        <v>0</v>
      </c>
      <c r="AC60" s="154">
        <f t="shared" ca="1" si="66"/>
        <v>0</v>
      </c>
      <c r="AD60" s="154">
        <f t="shared" ca="1" si="66"/>
        <v>0</v>
      </c>
      <c r="AE60" s="154">
        <f t="shared" ca="1" si="66"/>
        <v>0</v>
      </c>
      <c r="AF60" s="154">
        <f t="shared" ca="1" si="66"/>
        <v>0</v>
      </c>
      <c r="AG60" s="154">
        <f t="shared" ca="1" si="66"/>
        <v>0</v>
      </c>
      <c r="AH60" s="154">
        <f t="shared" ca="1" si="66"/>
        <v>0</v>
      </c>
      <c r="AI60" s="154">
        <f t="shared" ca="1" si="66"/>
        <v>0</v>
      </c>
      <c r="AJ60" s="154">
        <f t="shared" ca="1" si="66"/>
        <v>0</v>
      </c>
      <c r="AK60" s="154">
        <f t="shared" ca="1" si="66"/>
        <v>0</v>
      </c>
      <c r="AL60" s="154">
        <f t="shared" ca="1" si="66"/>
        <v>0</v>
      </c>
      <c r="AM60" s="154">
        <f t="shared" ca="1" si="66"/>
        <v>0</v>
      </c>
      <c r="AN60" s="154">
        <f t="shared" ca="1" si="66"/>
        <v>0</v>
      </c>
      <c r="AO60" s="154">
        <f t="shared" ca="1" si="66"/>
        <v>0</v>
      </c>
      <c r="AP60" s="154">
        <f t="shared" ca="1" si="66"/>
        <v>0</v>
      </c>
      <c r="AQ60" s="154">
        <f t="shared" ca="1" si="66"/>
        <v>0</v>
      </c>
      <c r="AR60" s="154">
        <f t="shared" ca="1" si="66"/>
        <v>0</v>
      </c>
      <c r="AS60" s="154">
        <f t="shared" ca="1" si="66"/>
        <v>0</v>
      </c>
      <c r="AT60" s="154">
        <f t="shared" ca="1" si="66"/>
        <v>0</v>
      </c>
      <c r="AU60" s="154">
        <f t="shared" ca="1" si="66"/>
        <v>0</v>
      </c>
      <c r="AV60" s="154">
        <f t="shared" ca="1" si="66"/>
        <v>0</v>
      </c>
      <c r="AW60" s="154">
        <f t="shared" ca="1" si="66"/>
        <v>0</v>
      </c>
      <c r="AX60" s="154">
        <f t="shared" ca="1" si="66"/>
        <v>0</v>
      </c>
      <c r="AY60" s="154">
        <f t="shared" ca="1" si="66"/>
        <v>0</v>
      </c>
      <c r="AZ60" s="154">
        <f t="shared" ca="1" si="66"/>
        <v>0</v>
      </c>
      <c r="BA60" s="154">
        <f t="shared" ca="1" si="66"/>
        <v>0</v>
      </c>
      <c r="BB60" s="154">
        <f t="shared" ca="1" si="66"/>
        <v>0</v>
      </c>
      <c r="BC60" s="154">
        <f t="shared" ca="1" si="66"/>
        <v>0</v>
      </c>
      <c r="BD60" s="154">
        <f t="shared" ca="1" si="66"/>
        <v>0</v>
      </c>
      <c r="BE60" s="154">
        <f t="shared" ca="1" si="66"/>
        <v>0</v>
      </c>
      <c r="BF60" s="154">
        <f t="shared" ca="1" si="66"/>
        <v>0</v>
      </c>
      <c r="BG60" s="154">
        <f t="shared" ca="1" si="66"/>
        <v>0</v>
      </c>
      <c r="BH60" s="154">
        <f t="shared" ca="1" si="66"/>
        <v>0</v>
      </c>
      <c r="BI60" s="154">
        <f t="shared" ca="1" si="66"/>
        <v>0</v>
      </c>
      <c r="BJ60" s="154">
        <f t="shared" ca="1" si="66"/>
        <v>0</v>
      </c>
      <c r="BK60" s="154">
        <f t="shared" ca="1" si="66"/>
        <v>0</v>
      </c>
      <c r="BL60" s="154">
        <f t="shared" ca="1" si="66"/>
        <v>0</v>
      </c>
      <c r="BM60" s="154">
        <f t="shared" ca="1" si="66"/>
        <v>0</v>
      </c>
      <c r="BN60" s="154">
        <f t="shared" ca="1" si="66"/>
        <v>0</v>
      </c>
      <c r="BO60" s="154">
        <f t="shared" ca="1" si="66"/>
        <v>0</v>
      </c>
      <c r="BP60" s="154">
        <f t="shared" ref="BP60:CU60" ca="1" si="67">BP57-BP59</f>
        <v>0</v>
      </c>
      <c r="BQ60" s="154">
        <f t="shared" ca="1" si="67"/>
        <v>0</v>
      </c>
      <c r="BR60" s="154">
        <f t="shared" ca="1" si="67"/>
        <v>0</v>
      </c>
      <c r="BS60" s="154">
        <f t="shared" ca="1" si="67"/>
        <v>0</v>
      </c>
      <c r="BT60" s="154">
        <f t="shared" ca="1" si="67"/>
        <v>0</v>
      </c>
      <c r="BU60" s="154">
        <f t="shared" ca="1" si="67"/>
        <v>0</v>
      </c>
      <c r="BV60" s="154">
        <f t="shared" ca="1" si="67"/>
        <v>0</v>
      </c>
      <c r="BW60" s="154">
        <f t="shared" ca="1" si="67"/>
        <v>0</v>
      </c>
      <c r="BX60" s="154">
        <f t="shared" ca="1" si="67"/>
        <v>0</v>
      </c>
      <c r="BY60" s="154">
        <f t="shared" ca="1" si="67"/>
        <v>0</v>
      </c>
      <c r="BZ60" s="154">
        <f t="shared" ca="1" si="67"/>
        <v>0</v>
      </c>
      <c r="CA60" s="154">
        <f t="shared" ca="1" si="67"/>
        <v>0</v>
      </c>
      <c r="CB60" s="154">
        <f t="shared" ca="1" si="67"/>
        <v>0</v>
      </c>
      <c r="CC60" s="154">
        <f t="shared" ca="1" si="67"/>
        <v>0</v>
      </c>
      <c r="CD60" s="154">
        <f t="shared" ca="1" si="67"/>
        <v>0</v>
      </c>
      <c r="CE60" s="154">
        <f t="shared" ca="1" si="67"/>
        <v>0</v>
      </c>
      <c r="CF60" s="154">
        <f t="shared" ca="1" si="67"/>
        <v>0</v>
      </c>
      <c r="CG60" s="154">
        <f t="shared" ca="1" si="67"/>
        <v>0</v>
      </c>
      <c r="CH60" s="154">
        <f t="shared" ca="1" si="67"/>
        <v>0</v>
      </c>
      <c r="CI60" s="154">
        <f t="shared" ca="1" si="67"/>
        <v>0</v>
      </c>
      <c r="CJ60" s="154">
        <f t="shared" ca="1" si="67"/>
        <v>0</v>
      </c>
      <c r="CK60" s="154">
        <f t="shared" ca="1" si="67"/>
        <v>0</v>
      </c>
      <c r="CL60" s="154">
        <f t="shared" ca="1" si="67"/>
        <v>0</v>
      </c>
      <c r="CM60" s="154">
        <f t="shared" ca="1" si="67"/>
        <v>0</v>
      </c>
      <c r="CN60" s="154">
        <f t="shared" ca="1" si="67"/>
        <v>0</v>
      </c>
      <c r="CO60" s="154">
        <f t="shared" ca="1" si="67"/>
        <v>0</v>
      </c>
      <c r="CP60" s="154">
        <f t="shared" ca="1" si="67"/>
        <v>0</v>
      </c>
      <c r="CQ60" s="154">
        <f t="shared" ca="1" si="67"/>
        <v>0</v>
      </c>
      <c r="CR60" s="154">
        <f t="shared" ca="1" si="67"/>
        <v>0</v>
      </c>
      <c r="CS60" s="154">
        <f t="shared" ca="1" si="67"/>
        <v>0</v>
      </c>
      <c r="CT60" s="154">
        <f t="shared" ca="1" si="67"/>
        <v>0</v>
      </c>
      <c r="CU60" s="154">
        <f t="shared" ca="1" si="67"/>
        <v>0</v>
      </c>
    </row>
    <row r="61" spans="1:99" x14ac:dyDescent="0.35">
      <c r="A61" s="27"/>
      <c r="B61" s="153"/>
      <c r="C61" s="152" t="str">
        <f ca="1">IF(C60=0,"PAID OFF","")</f>
        <v>PAID OFF</v>
      </c>
      <c r="D61" s="152" t="str">
        <f t="shared" ref="D61:BO61" ca="1" si="68">IF(D60=0,"PAID OFF","")</f>
        <v>PAID OFF</v>
      </c>
      <c r="E61" s="152" t="str">
        <f t="shared" ca="1" si="68"/>
        <v>PAID OFF</v>
      </c>
      <c r="F61" s="152" t="str">
        <f t="shared" ca="1" si="68"/>
        <v>PAID OFF</v>
      </c>
      <c r="G61" s="152" t="str">
        <f t="shared" ca="1" si="68"/>
        <v>PAID OFF</v>
      </c>
      <c r="H61" s="152" t="str">
        <f t="shared" ca="1" si="68"/>
        <v>PAID OFF</v>
      </c>
      <c r="I61" s="152" t="str">
        <f t="shared" ca="1" si="68"/>
        <v>PAID OFF</v>
      </c>
      <c r="J61" s="152" t="str">
        <f t="shared" ca="1" si="68"/>
        <v>PAID OFF</v>
      </c>
      <c r="K61" s="152" t="str">
        <f t="shared" ca="1" si="68"/>
        <v>PAID OFF</v>
      </c>
      <c r="L61" s="152" t="str">
        <f t="shared" ca="1" si="68"/>
        <v>PAID OFF</v>
      </c>
      <c r="M61" s="152" t="str">
        <f t="shared" ca="1" si="68"/>
        <v>PAID OFF</v>
      </c>
      <c r="N61" s="152" t="str">
        <f t="shared" ca="1" si="68"/>
        <v>PAID OFF</v>
      </c>
      <c r="O61" s="152" t="str">
        <f t="shared" ca="1" si="68"/>
        <v>PAID OFF</v>
      </c>
      <c r="P61" s="152" t="str">
        <f t="shared" ca="1" si="68"/>
        <v>PAID OFF</v>
      </c>
      <c r="Q61" s="152" t="str">
        <f t="shared" ca="1" si="68"/>
        <v>PAID OFF</v>
      </c>
      <c r="R61" s="152" t="str">
        <f t="shared" ca="1" si="68"/>
        <v>PAID OFF</v>
      </c>
      <c r="S61" s="152" t="str">
        <f t="shared" ca="1" si="68"/>
        <v>PAID OFF</v>
      </c>
      <c r="T61" s="152" t="str">
        <f t="shared" ca="1" si="68"/>
        <v>PAID OFF</v>
      </c>
      <c r="U61" s="152" t="str">
        <f t="shared" ca="1" si="68"/>
        <v>PAID OFF</v>
      </c>
      <c r="V61" s="152" t="str">
        <f t="shared" ca="1" si="68"/>
        <v>PAID OFF</v>
      </c>
      <c r="W61" s="152" t="str">
        <f t="shared" ca="1" si="68"/>
        <v>PAID OFF</v>
      </c>
      <c r="X61" s="152" t="str">
        <f t="shared" ca="1" si="68"/>
        <v>PAID OFF</v>
      </c>
      <c r="Y61" s="152" t="str">
        <f t="shared" ca="1" si="68"/>
        <v>PAID OFF</v>
      </c>
      <c r="Z61" s="152" t="str">
        <f t="shared" ca="1" si="68"/>
        <v>PAID OFF</v>
      </c>
      <c r="AA61" s="152" t="str">
        <f t="shared" ca="1" si="68"/>
        <v>PAID OFF</v>
      </c>
      <c r="AB61" s="152" t="str">
        <f t="shared" ca="1" si="68"/>
        <v>PAID OFF</v>
      </c>
      <c r="AC61" s="152" t="str">
        <f t="shared" ca="1" si="68"/>
        <v>PAID OFF</v>
      </c>
      <c r="AD61" s="152" t="str">
        <f t="shared" ca="1" si="68"/>
        <v>PAID OFF</v>
      </c>
      <c r="AE61" s="152" t="str">
        <f t="shared" ca="1" si="68"/>
        <v>PAID OFF</v>
      </c>
      <c r="AF61" s="152" t="str">
        <f t="shared" ca="1" si="68"/>
        <v>PAID OFF</v>
      </c>
      <c r="AG61" s="152" t="str">
        <f t="shared" ca="1" si="68"/>
        <v>PAID OFF</v>
      </c>
      <c r="AH61" s="152" t="str">
        <f t="shared" ca="1" si="68"/>
        <v>PAID OFF</v>
      </c>
      <c r="AI61" s="152" t="str">
        <f t="shared" ca="1" si="68"/>
        <v>PAID OFF</v>
      </c>
      <c r="AJ61" s="152" t="str">
        <f t="shared" ca="1" si="68"/>
        <v>PAID OFF</v>
      </c>
      <c r="AK61" s="152" t="str">
        <f t="shared" ca="1" si="68"/>
        <v>PAID OFF</v>
      </c>
      <c r="AL61" s="152" t="str">
        <f t="shared" ca="1" si="68"/>
        <v>PAID OFF</v>
      </c>
      <c r="AM61" s="152" t="str">
        <f t="shared" ca="1" si="68"/>
        <v>PAID OFF</v>
      </c>
      <c r="AN61" s="152" t="str">
        <f t="shared" ca="1" si="68"/>
        <v>PAID OFF</v>
      </c>
      <c r="AO61" s="152" t="str">
        <f t="shared" ca="1" si="68"/>
        <v>PAID OFF</v>
      </c>
      <c r="AP61" s="152" t="str">
        <f t="shared" ca="1" si="68"/>
        <v>PAID OFF</v>
      </c>
      <c r="AQ61" s="152" t="str">
        <f t="shared" ca="1" si="68"/>
        <v>PAID OFF</v>
      </c>
      <c r="AR61" s="152" t="str">
        <f t="shared" ca="1" si="68"/>
        <v>PAID OFF</v>
      </c>
      <c r="AS61" s="152" t="str">
        <f t="shared" ca="1" si="68"/>
        <v>PAID OFF</v>
      </c>
      <c r="AT61" s="152" t="str">
        <f t="shared" ca="1" si="68"/>
        <v>PAID OFF</v>
      </c>
      <c r="AU61" s="152" t="str">
        <f t="shared" ca="1" si="68"/>
        <v>PAID OFF</v>
      </c>
      <c r="AV61" s="152" t="str">
        <f t="shared" ca="1" si="68"/>
        <v>PAID OFF</v>
      </c>
      <c r="AW61" s="152" t="str">
        <f t="shared" ca="1" si="68"/>
        <v>PAID OFF</v>
      </c>
      <c r="AX61" s="152" t="str">
        <f t="shared" ca="1" si="68"/>
        <v>PAID OFF</v>
      </c>
      <c r="AY61" s="152" t="str">
        <f t="shared" ca="1" si="68"/>
        <v>PAID OFF</v>
      </c>
      <c r="AZ61" s="152" t="str">
        <f t="shared" ca="1" si="68"/>
        <v>PAID OFF</v>
      </c>
      <c r="BA61" s="152" t="str">
        <f t="shared" ca="1" si="68"/>
        <v>PAID OFF</v>
      </c>
      <c r="BB61" s="152" t="str">
        <f t="shared" ca="1" si="68"/>
        <v>PAID OFF</v>
      </c>
      <c r="BC61" s="152" t="str">
        <f t="shared" ca="1" si="68"/>
        <v>PAID OFF</v>
      </c>
      <c r="BD61" s="152" t="str">
        <f t="shared" ca="1" si="68"/>
        <v>PAID OFF</v>
      </c>
      <c r="BE61" s="152" t="str">
        <f t="shared" ca="1" si="68"/>
        <v>PAID OFF</v>
      </c>
      <c r="BF61" s="152" t="str">
        <f t="shared" ca="1" si="68"/>
        <v>PAID OFF</v>
      </c>
      <c r="BG61" s="152" t="str">
        <f t="shared" ca="1" si="68"/>
        <v>PAID OFF</v>
      </c>
      <c r="BH61" s="152" t="str">
        <f t="shared" ca="1" si="68"/>
        <v>PAID OFF</v>
      </c>
      <c r="BI61" s="152" t="str">
        <f t="shared" ca="1" si="68"/>
        <v>PAID OFF</v>
      </c>
      <c r="BJ61" s="152" t="str">
        <f t="shared" ca="1" si="68"/>
        <v>PAID OFF</v>
      </c>
      <c r="BK61" s="152" t="str">
        <f t="shared" ca="1" si="68"/>
        <v>PAID OFF</v>
      </c>
      <c r="BL61" s="152" t="str">
        <f t="shared" ca="1" si="68"/>
        <v>PAID OFF</v>
      </c>
      <c r="BM61" s="152" t="str">
        <f t="shared" ca="1" si="68"/>
        <v>PAID OFF</v>
      </c>
      <c r="BN61" s="152" t="str">
        <f t="shared" ca="1" si="68"/>
        <v>PAID OFF</v>
      </c>
      <c r="BO61" s="152" t="str">
        <f t="shared" ca="1" si="68"/>
        <v>PAID OFF</v>
      </c>
      <c r="BP61" s="152" t="str">
        <f t="shared" ref="BP61:CU61" ca="1" si="69">IF(BP60=0,"PAID OFF","")</f>
        <v>PAID OFF</v>
      </c>
      <c r="BQ61" s="152" t="str">
        <f t="shared" ca="1" si="69"/>
        <v>PAID OFF</v>
      </c>
      <c r="BR61" s="152" t="str">
        <f t="shared" ca="1" si="69"/>
        <v>PAID OFF</v>
      </c>
      <c r="BS61" s="152" t="str">
        <f t="shared" ca="1" si="69"/>
        <v>PAID OFF</v>
      </c>
      <c r="BT61" s="152" t="str">
        <f t="shared" ca="1" si="69"/>
        <v>PAID OFF</v>
      </c>
      <c r="BU61" s="152" t="str">
        <f t="shared" ca="1" si="69"/>
        <v>PAID OFF</v>
      </c>
      <c r="BV61" s="152" t="str">
        <f t="shared" ca="1" si="69"/>
        <v>PAID OFF</v>
      </c>
      <c r="BW61" s="152" t="str">
        <f t="shared" ca="1" si="69"/>
        <v>PAID OFF</v>
      </c>
      <c r="BX61" s="152" t="str">
        <f t="shared" ca="1" si="69"/>
        <v>PAID OFF</v>
      </c>
      <c r="BY61" s="152" t="str">
        <f t="shared" ca="1" si="69"/>
        <v>PAID OFF</v>
      </c>
      <c r="BZ61" s="152" t="str">
        <f t="shared" ca="1" si="69"/>
        <v>PAID OFF</v>
      </c>
      <c r="CA61" s="152" t="str">
        <f t="shared" ca="1" si="69"/>
        <v>PAID OFF</v>
      </c>
      <c r="CB61" s="152" t="str">
        <f t="shared" ca="1" si="69"/>
        <v>PAID OFF</v>
      </c>
      <c r="CC61" s="152" t="str">
        <f t="shared" ca="1" si="69"/>
        <v>PAID OFF</v>
      </c>
      <c r="CD61" s="152" t="str">
        <f t="shared" ca="1" si="69"/>
        <v>PAID OFF</v>
      </c>
      <c r="CE61" s="152" t="str">
        <f t="shared" ca="1" si="69"/>
        <v>PAID OFF</v>
      </c>
      <c r="CF61" s="152" t="str">
        <f t="shared" ca="1" si="69"/>
        <v>PAID OFF</v>
      </c>
      <c r="CG61" s="152" t="str">
        <f t="shared" ca="1" si="69"/>
        <v>PAID OFF</v>
      </c>
      <c r="CH61" s="152" t="str">
        <f t="shared" ca="1" si="69"/>
        <v>PAID OFF</v>
      </c>
      <c r="CI61" s="152" t="str">
        <f t="shared" ca="1" si="69"/>
        <v>PAID OFF</v>
      </c>
      <c r="CJ61" s="152" t="str">
        <f t="shared" ca="1" si="69"/>
        <v>PAID OFF</v>
      </c>
      <c r="CK61" s="152" t="str">
        <f t="shared" ca="1" si="69"/>
        <v>PAID OFF</v>
      </c>
      <c r="CL61" s="152" t="str">
        <f t="shared" ca="1" si="69"/>
        <v>PAID OFF</v>
      </c>
      <c r="CM61" s="152" t="str">
        <f t="shared" ca="1" si="69"/>
        <v>PAID OFF</v>
      </c>
      <c r="CN61" s="152" t="str">
        <f t="shared" ca="1" si="69"/>
        <v>PAID OFF</v>
      </c>
      <c r="CO61" s="152" t="str">
        <f t="shared" ca="1" si="69"/>
        <v>PAID OFF</v>
      </c>
      <c r="CP61" s="152" t="str">
        <f t="shared" ca="1" si="69"/>
        <v>PAID OFF</v>
      </c>
      <c r="CQ61" s="152" t="str">
        <f t="shared" ca="1" si="69"/>
        <v>PAID OFF</v>
      </c>
      <c r="CR61" s="152" t="str">
        <f t="shared" ca="1" si="69"/>
        <v>PAID OFF</v>
      </c>
      <c r="CS61" s="152" t="str">
        <f t="shared" ca="1" si="69"/>
        <v>PAID OFF</v>
      </c>
      <c r="CT61" s="152" t="str">
        <f t="shared" ca="1" si="69"/>
        <v>PAID OFF</v>
      </c>
      <c r="CU61" s="152" t="str">
        <f t="shared" ca="1" si="69"/>
        <v>PAID OFF</v>
      </c>
    </row>
    <row r="62" spans="1:99" x14ac:dyDescent="0.35">
      <c r="A62" s="27"/>
      <c r="B62" s="153" t="s">
        <v>34</v>
      </c>
      <c r="C62" s="153">
        <f ca="1">IF(C61="PAID OFF",1,1)</f>
        <v>1</v>
      </c>
      <c r="D62" s="153" t="str">
        <f ca="1">IF(D61="PAID OFF","",C62+1)</f>
        <v/>
      </c>
      <c r="E62" s="153" t="str">
        <f ca="1">IF(E61="PAID OFF","",D62+1)</f>
        <v/>
      </c>
      <c r="F62" s="153" t="str">
        <f t="shared" ref="F62:BQ62" ca="1" si="70">IF(F61="PAID OFF","",E62+1)</f>
        <v/>
      </c>
      <c r="G62" s="153" t="str">
        <f t="shared" ca="1" si="70"/>
        <v/>
      </c>
      <c r="H62" s="153" t="str">
        <f t="shared" ca="1" si="70"/>
        <v/>
      </c>
      <c r="I62" s="153" t="str">
        <f t="shared" ca="1" si="70"/>
        <v/>
      </c>
      <c r="J62" s="153" t="str">
        <f t="shared" ca="1" si="70"/>
        <v/>
      </c>
      <c r="K62" s="153" t="str">
        <f t="shared" ca="1" si="70"/>
        <v/>
      </c>
      <c r="L62" s="153" t="str">
        <f t="shared" ca="1" si="70"/>
        <v/>
      </c>
      <c r="M62" s="153" t="str">
        <f t="shared" ca="1" si="70"/>
        <v/>
      </c>
      <c r="N62" s="153" t="str">
        <f t="shared" ca="1" si="70"/>
        <v/>
      </c>
      <c r="O62" s="153" t="str">
        <f t="shared" ca="1" si="70"/>
        <v/>
      </c>
      <c r="P62" s="153" t="str">
        <f t="shared" ca="1" si="70"/>
        <v/>
      </c>
      <c r="Q62" s="153" t="str">
        <f t="shared" ca="1" si="70"/>
        <v/>
      </c>
      <c r="R62" s="153" t="str">
        <f t="shared" ca="1" si="70"/>
        <v/>
      </c>
      <c r="S62" s="153" t="str">
        <f t="shared" ca="1" si="70"/>
        <v/>
      </c>
      <c r="T62" s="153" t="str">
        <f t="shared" ca="1" si="70"/>
        <v/>
      </c>
      <c r="U62" s="153" t="str">
        <f t="shared" ca="1" si="70"/>
        <v/>
      </c>
      <c r="V62" s="153" t="str">
        <f t="shared" ca="1" si="70"/>
        <v/>
      </c>
      <c r="W62" s="153" t="str">
        <f t="shared" ca="1" si="70"/>
        <v/>
      </c>
      <c r="X62" s="153" t="str">
        <f t="shared" ca="1" si="70"/>
        <v/>
      </c>
      <c r="Y62" s="153" t="str">
        <f t="shared" ca="1" si="70"/>
        <v/>
      </c>
      <c r="Z62" s="153" t="str">
        <f t="shared" ca="1" si="70"/>
        <v/>
      </c>
      <c r="AA62" s="153" t="str">
        <f t="shared" ca="1" si="70"/>
        <v/>
      </c>
      <c r="AB62" s="153" t="str">
        <f t="shared" ca="1" si="70"/>
        <v/>
      </c>
      <c r="AC62" s="153" t="str">
        <f t="shared" ca="1" si="70"/>
        <v/>
      </c>
      <c r="AD62" s="153" t="str">
        <f t="shared" ca="1" si="70"/>
        <v/>
      </c>
      <c r="AE62" s="153" t="str">
        <f t="shared" ca="1" si="70"/>
        <v/>
      </c>
      <c r="AF62" s="153" t="str">
        <f t="shared" ca="1" si="70"/>
        <v/>
      </c>
      <c r="AG62" s="153" t="str">
        <f t="shared" ca="1" si="70"/>
        <v/>
      </c>
      <c r="AH62" s="153" t="str">
        <f t="shared" ca="1" si="70"/>
        <v/>
      </c>
      <c r="AI62" s="153" t="str">
        <f t="shared" ca="1" si="70"/>
        <v/>
      </c>
      <c r="AJ62" s="153" t="str">
        <f t="shared" ca="1" si="70"/>
        <v/>
      </c>
      <c r="AK62" s="153" t="str">
        <f t="shared" ca="1" si="70"/>
        <v/>
      </c>
      <c r="AL62" s="153" t="str">
        <f t="shared" ca="1" si="70"/>
        <v/>
      </c>
      <c r="AM62" s="153" t="str">
        <f t="shared" ca="1" si="70"/>
        <v/>
      </c>
      <c r="AN62" s="153" t="str">
        <f t="shared" ca="1" si="70"/>
        <v/>
      </c>
      <c r="AO62" s="153" t="str">
        <f t="shared" ca="1" si="70"/>
        <v/>
      </c>
      <c r="AP62" s="153" t="str">
        <f t="shared" ca="1" si="70"/>
        <v/>
      </c>
      <c r="AQ62" s="153" t="str">
        <f t="shared" ca="1" si="70"/>
        <v/>
      </c>
      <c r="AR62" s="153" t="str">
        <f t="shared" ca="1" si="70"/>
        <v/>
      </c>
      <c r="AS62" s="153" t="str">
        <f t="shared" ca="1" si="70"/>
        <v/>
      </c>
      <c r="AT62" s="153" t="str">
        <f t="shared" ca="1" si="70"/>
        <v/>
      </c>
      <c r="AU62" s="153" t="str">
        <f t="shared" ca="1" si="70"/>
        <v/>
      </c>
      <c r="AV62" s="153" t="str">
        <f t="shared" ca="1" si="70"/>
        <v/>
      </c>
      <c r="AW62" s="153" t="str">
        <f t="shared" ca="1" si="70"/>
        <v/>
      </c>
      <c r="AX62" s="153" t="str">
        <f t="shared" ca="1" si="70"/>
        <v/>
      </c>
      <c r="AY62" s="153" t="str">
        <f t="shared" ca="1" si="70"/>
        <v/>
      </c>
      <c r="AZ62" s="153" t="str">
        <f t="shared" ca="1" si="70"/>
        <v/>
      </c>
      <c r="BA62" s="153" t="str">
        <f t="shared" ca="1" si="70"/>
        <v/>
      </c>
      <c r="BB62" s="153" t="str">
        <f t="shared" ca="1" si="70"/>
        <v/>
      </c>
      <c r="BC62" s="153" t="str">
        <f t="shared" ca="1" si="70"/>
        <v/>
      </c>
      <c r="BD62" s="153" t="str">
        <f t="shared" ca="1" si="70"/>
        <v/>
      </c>
      <c r="BE62" s="153" t="str">
        <f t="shared" ca="1" si="70"/>
        <v/>
      </c>
      <c r="BF62" s="153" t="str">
        <f t="shared" ca="1" si="70"/>
        <v/>
      </c>
      <c r="BG62" s="153" t="str">
        <f t="shared" ca="1" si="70"/>
        <v/>
      </c>
      <c r="BH62" s="153" t="str">
        <f t="shared" ca="1" si="70"/>
        <v/>
      </c>
      <c r="BI62" s="153" t="str">
        <f t="shared" ca="1" si="70"/>
        <v/>
      </c>
      <c r="BJ62" s="153" t="str">
        <f t="shared" ca="1" si="70"/>
        <v/>
      </c>
      <c r="BK62" s="153" t="str">
        <f t="shared" ca="1" si="70"/>
        <v/>
      </c>
      <c r="BL62" s="153" t="str">
        <f t="shared" ca="1" si="70"/>
        <v/>
      </c>
      <c r="BM62" s="153" t="str">
        <f t="shared" ca="1" si="70"/>
        <v/>
      </c>
      <c r="BN62" s="153" t="str">
        <f t="shared" ca="1" si="70"/>
        <v/>
      </c>
      <c r="BO62" s="153" t="str">
        <f t="shared" ca="1" si="70"/>
        <v/>
      </c>
      <c r="BP62" s="153" t="str">
        <f t="shared" ca="1" si="70"/>
        <v/>
      </c>
      <c r="BQ62" s="153" t="str">
        <f t="shared" ca="1" si="70"/>
        <v/>
      </c>
      <c r="BR62" s="153" t="str">
        <f t="shared" ref="BR62:CU62" ca="1" si="71">IF(BR61="PAID OFF","",BQ62+1)</f>
        <v/>
      </c>
      <c r="BS62" s="153" t="str">
        <f t="shared" ca="1" si="71"/>
        <v/>
      </c>
      <c r="BT62" s="153" t="str">
        <f t="shared" ca="1" si="71"/>
        <v/>
      </c>
      <c r="BU62" s="153" t="str">
        <f t="shared" ca="1" si="71"/>
        <v/>
      </c>
      <c r="BV62" s="153" t="str">
        <f t="shared" ca="1" si="71"/>
        <v/>
      </c>
      <c r="BW62" s="153" t="str">
        <f t="shared" ca="1" si="71"/>
        <v/>
      </c>
      <c r="BX62" s="153" t="str">
        <f t="shared" ca="1" si="71"/>
        <v/>
      </c>
      <c r="BY62" s="153" t="str">
        <f t="shared" ca="1" si="71"/>
        <v/>
      </c>
      <c r="BZ62" s="153" t="str">
        <f t="shared" ca="1" si="71"/>
        <v/>
      </c>
      <c r="CA62" s="153" t="str">
        <f t="shared" ca="1" si="71"/>
        <v/>
      </c>
      <c r="CB62" s="153" t="str">
        <f t="shared" ca="1" si="71"/>
        <v/>
      </c>
      <c r="CC62" s="153" t="str">
        <f t="shared" ca="1" si="71"/>
        <v/>
      </c>
      <c r="CD62" s="153" t="str">
        <f t="shared" ca="1" si="71"/>
        <v/>
      </c>
      <c r="CE62" s="153" t="str">
        <f t="shared" ca="1" si="71"/>
        <v/>
      </c>
      <c r="CF62" s="153" t="str">
        <f t="shared" ca="1" si="71"/>
        <v/>
      </c>
      <c r="CG62" s="153" t="str">
        <f t="shared" ca="1" si="71"/>
        <v/>
      </c>
      <c r="CH62" s="153" t="str">
        <f t="shared" ca="1" si="71"/>
        <v/>
      </c>
      <c r="CI62" s="153" t="str">
        <f t="shared" ca="1" si="71"/>
        <v/>
      </c>
      <c r="CJ62" s="153" t="str">
        <f t="shared" ca="1" si="71"/>
        <v/>
      </c>
      <c r="CK62" s="153" t="str">
        <f t="shared" ca="1" si="71"/>
        <v/>
      </c>
      <c r="CL62" s="153" t="str">
        <f t="shared" ca="1" si="71"/>
        <v/>
      </c>
      <c r="CM62" s="153" t="str">
        <f t="shared" ca="1" si="71"/>
        <v/>
      </c>
      <c r="CN62" s="153" t="str">
        <f t="shared" ca="1" si="71"/>
        <v/>
      </c>
      <c r="CO62" s="153" t="str">
        <f t="shared" ca="1" si="71"/>
        <v/>
      </c>
      <c r="CP62" s="153" t="str">
        <f t="shared" ca="1" si="71"/>
        <v/>
      </c>
      <c r="CQ62" s="153" t="str">
        <f t="shared" ca="1" si="71"/>
        <v/>
      </c>
      <c r="CR62" s="153" t="str">
        <f t="shared" ca="1" si="71"/>
        <v/>
      </c>
      <c r="CS62" s="153" t="str">
        <f t="shared" ca="1" si="71"/>
        <v/>
      </c>
      <c r="CT62" s="153" t="str">
        <f t="shared" ca="1" si="71"/>
        <v/>
      </c>
      <c r="CU62" s="153" t="str">
        <f t="shared" ca="1" si="71"/>
        <v/>
      </c>
    </row>
    <row r="63" spans="1:99" x14ac:dyDescent="0.35">
      <c r="A63" s="15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</row>
    <row r="64" spans="1:99" x14ac:dyDescent="0.35">
      <c r="A64" s="32" t="s">
        <v>28</v>
      </c>
      <c r="B64" s="155" t="str">
        <f ca="1">IF('In depth results'!J9="","",'In depth results'!J9)</f>
        <v>Student loan</v>
      </c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6"/>
      <c r="BN64" s="156"/>
      <c r="BO64" s="156"/>
      <c r="BP64" s="156"/>
      <c r="BQ64" s="156"/>
      <c r="BR64" s="156"/>
      <c r="BS64" s="156"/>
      <c r="BT64" s="156"/>
      <c r="BU64" s="156"/>
      <c r="BV64" s="156"/>
      <c r="BW64" s="156"/>
      <c r="BX64" s="156"/>
      <c r="BY64" s="156"/>
      <c r="BZ64" s="156"/>
      <c r="CA64" s="156"/>
      <c r="CB64" s="156"/>
      <c r="CC64" s="156"/>
      <c r="CD64" s="156"/>
      <c r="CE64" s="156"/>
      <c r="CF64" s="156"/>
      <c r="CG64" s="156"/>
      <c r="CH64" s="156"/>
      <c r="CI64" s="156"/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</row>
    <row r="65" spans="1:99" x14ac:dyDescent="0.35">
      <c r="A65" s="33"/>
      <c r="B65" s="156" t="s">
        <v>21</v>
      </c>
      <c r="C65" s="156"/>
      <c r="D65" s="157">
        <f ca="1">C70</f>
        <v>9900</v>
      </c>
      <c r="E65" s="157">
        <f ca="1">D70</f>
        <v>9800</v>
      </c>
      <c r="F65" s="157">
        <f t="shared" ref="F65:BQ65" ca="1" si="72">E70</f>
        <v>9700</v>
      </c>
      <c r="G65" s="157">
        <f t="shared" ca="1" si="72"/>
        <v>9600</v>
      </c>
      <c r="H65" s="157">
        <f t="shared" ca="1" si="72"/>
        <v>9500</v>
      </c>
      <c r="I65" s="157">
        <f t="shared" ca="1" si="72"/>
        <v>9400</v>
      </c>
      <c r="J65" s="157">
        <f t="shared" ca="1" si="72"/>
        <v>9300</v>
      </c>
      <c r="K65" s="157">
        <f t="shared" ca="1" si="72"/>
        <v>9200</v>
      </c>
      <c r="L65" s="157">
        <f t="shared" ca="1" si="72"/>
        <v>9100</v>
      </c>
      <c r="M65" s="157">
        <f t="shared" ca="1" si="72"/>
        <v>9000</v>
      </c>
      <c r="N65" s="157">
        <f t="shared" ca="1" si="72"/>
        <v>8900</v>
      </c>
      <c r="O65" s="157">
        <f t="shared" ca="1" si="72"/>
        <v>8800</v>
      </c>
      <c r="P65" s="157">
        <f t="shared" ca="1" si="72"/>
        <v>8700</v>
      </c>
      <c r="Q65" s="157">
        <f t="shared" ca="1" si="72"/>
        <v>8600</v>
      </c>
      <c r="R65" s="157">
        <f t="shared" ca="1" si="72"/>
        <v>8500</v>
      </c>
      <c r="S65" s="157">
        <f t="shared" ca="1" si="72"/>
        <v>8400</v>
      </c>
      <c r="T65" s="157">
        <f t="shared" ca="1" si="72"/>
        <v>8300</v>
      </c>
      <c r="U65" s="157">
        <f t="shared" ca="1" si="72"/>
        <v>8200</v>
      </c>
      <c r="V65" s="157">
        <f t="shared" ca="1" si="72"/>
        <v>8100</v>
      </c>
      <c r="W65" s="157">
        <f t="shared" ca="1" si="72"/>
        <v>8000</v>
      </c>
      <c r="X65" s="157">
        <f t="shared" ca="1" si="72"/>
        <v>7900</v>
      </c>
      <c r="Y65" s="157">
        <f t="shared" ca="1" si="72"/>
        <v>7800</v>
      </c>
      <c r="Z65" s="157">
        <f t="shared" ca="1" si="72"/>
        <v>7700</v>
      </c>
      <c r="AA65" s="157">
        <f t="shared" ca="1" si="72"/>
        <v>7600</v>
      </c>
      <c r="AB65" s="157">
        <f t="shared" ca="1" si="72"/>
        <v>7500</v>
      </c>
      <c r="AC65" s="157">
        <f t="shared" ca="1" si="72"/>
        <v>7400</v>
      </c>
      <c r="AD65" s="157">
        <f t="shared" ca="1" si="72"/>
        <v>7300</v>
      </c>
      <c r="AE65" s="157">
        <f t="shared" ca="1" si="72"/>
        <v>7200</v>
      </c>
      <c r="AF65" s="157">
        <f t="shared" ca="1" si="72"/>
        <v>7100</v>
      </c>
      <c r="AG65" s="157">
        <f t="shared" ca="1" si="72"/>
        <v>7000</v>
      </c>
      <c r="AH65" s="157">
        <f t="shared" ca="1" si="72"/>
        <v>6872.3866354993943</v>
      </c>
      <c r="AI65" s="157">
        <f t="shared" ca="1" si="72"/>
        <v>6452.3866354993943</v>
      </c>
      <c r="AJ65" s="157">
        <f t="shared" ca="1" si="72"/>
        <v>6032.3866354993943</v>
      </c>
      <c r="AK65" s="157">
        <f t="shared" ca="1" si="72"/>
        <v>5612.3866354993943</v>
      </c>
      <c r="AL65" s="157">
        <f t="shared" ca="1" si="72"/>
        <v>5192.3866354993943</v>
      </c>
      <c r="AM65" s="157">
        <f t="shared" ca="1" si="72"/>
        <v>4772.3866354993943</v>
      </c>
      <c r="AN65" s="157">
        <f t="shared" ca="1" si="72"/>
        <v>4352.3866354993943</v>
      </c>
      <c r="AO65" s="157">
        <f t="shared" ca="1" si="72"/>
        <v>3932.3866354993943</v>
      </c>
      <c r="AP65" s="157">
        <f t="shared" ca="1" si="72"/>
        <v>3512.3866354993943</v>
      </c>
      <c r="AQ65" s="157">
        <f t="shared" ca="1" si="72"/>
        <v>3092.3866354993943</v>
      </c>
      <c r="AR65" s="157">
        <f t="shared" ca="1" si="72"/>
        <v>2672.3866354993943</v>
      </c>
      <c r="AS65" s="157">
        <f t="shared" ca="1" si="72"/>
        <v>2252.3866354993943</v>
      </c>
      <c r="AT65" s="157">
        <f t="shared" ca="1" si="72"/>
        <v>1832.3866354993943</v>
      </c>
      <c r="AU65" s="157">
        <f t="shared" ca="1" si="72"/>
        <v>1412.3866354993943</v>
      </c>
      <c r="AV65" s="157">
        <f t="shared" ca="1" si="72"/>
        <v>992.38663549939429</v>
      </c>
      <c r="AW65" s="157">
        <f t="shared" ca="1" si="72"/>
        <v>572.38663549939429</v>
      </c>
      <c r="AX65" s="157">
        <f t="shared" ca="1" si="72"/>
        <v>152.38663549939429</v>
      </c>
      <c r="AY65" s="157">
        <f t="shared" ca="1" si="72"/>
        <v>0</v>
      </c>
      <c r="AZ65" s="157">
        <f t="shared" ca="1" si="72"/>
        <v>0</v>
      </c>
      <c r="BA65" s="157">
        <f t="shared" ca="1" si="72"/>
        <v>0</v>
      </c>
      <c r="BB65" s="157">
        <f t="shared" ca="1" si="72"/>
        <v>0</v>
      </c>
      <c r="BC65" s="157">
        <f t="shared" ca="1" si="72"/>
        <v>0</v>
      </c>
      <c r="BD65" s="157">
        <f t="shared" ca="1" si="72"/>
        <v>0</v>
      </c>
      <c r="BE65" s="157">
        <f t="shared" ca="1" si="72"/>
        <v>0</v>
      </c>
      <c r="BF65" s="157">
        <f t="shared" ca="1" si="72"/>
        <v>0</v>
      </c>
      <c r="BG65" s="157">
        <f t="shared" ca="1" si="72"/>
        <v>0</v>
      </c>
      <c r="BH65" s="157">
        <f t="shared" ca="1" si="72"/>
        <v>0</v>
      </c>
      <c r="BI65" s="157">
        <f t="shared" ca="1" si="72"/>
        <v>0</v>
      </c>
      <c r="BJ65" s="157">
        <f t="shared" ca="1" si="72"/>
        <v>0</v>
      </c>
      <c r="BK65" s="157">
        <f t="shared" ca="1" si="72"/>
        <v>0</v>
      </c>
      <c r="BL65" s="157">
        <f t="shared" ca="1" si="72"/>
        <v>0</v>
      </c>
      <c r="BM65" s="157">
        <f t="shared" ca="1" si="72"/>
        <v>0</v>
      </c>
      <c r="BN65" s="157">
        <f t="shared" ca="1" si="72"/>
        <v>0</v>
      </c>
      <c r="BO65" s="157">
        <f t="shared" ca="1" si="72"/>
        <v>0</v>
      </c>
      <c r="BP65" s="157">
        <f t="shared" ca="1" si="72"/>
        <v>0</v>
      </c>
      <c r="BQ65" s="157">
        <f t="shared" ca="1" si="72"/>
        <v>0</v>
      </c>
      <c r="BR65" s="157">
        <f t="shared" ref="BR65:CU65" ca="1" si="73">BQ70</f>
        <v>0</v>
      </c>
      <c r="BS65" s="157">
        <f t="shared" ca="1" si="73"/>
        <v>0</v>
      </c>
      <c r="BT65" s="157">
        <f t="shared" ca="1" si="73"/>
        <v>0</v>
      </c>
      <c r="BU65" s="157">
        <f t="shared" ca="1" si="73"/>
        <v>0</v>
      </c>
      <c r="BV65" s="157">
        <f t="shared" ca="1" si="73"/>
        <v>0</v>
      </c>
      <c r="BW65" s="157">
        <f t="shared" ca="1" si="73"/>
        <v>0</v>
      </c>
      <c r="BX65" s="157">
        <f t="shared" ca="1" si="73"/>
        <v>0</v>
      </c>
      <c r="BY65" s="157">
        <f t="shared" ca="1" si="73"/>
        <v>0</v>
      </c>
      <c r="BZ65" s="157">
        <f t="shared" ca="1" si="73"/>
        <v>0</v>
      </c>
      <c r="CA65" s="157">
        <f t="shared" ca="1" si="73"/>
        <v>0</v>
      </c>
      <c r="CB65" s="157">
        <f t="shared" ca="1" si="73"/>
        <v>0</v>
      </c>
      <c r="CC65" s="157">
        <f t="shared" ca="1" si="73"/>
        <v>0</v>
      </c>
      <c r="CD65" s="157">
        <f t="shared" ca="1" si="73"/>
        <v>0</v>
      </c>
      <c r="CE65" s="157">
        <f t="shared" ca="1" si="73"/>
        <v>0</v>
      </c>
      <c r="CF65" s="157">
        <f t="shared" ca="1" si="73"/>
        <v>0</v>
      </c>
      <c r="CG65" s="157">
        <f t="shared" ca="1" si="73"/>
        <v>0</v>
      </c>
      <c r="CH65" s="157">
        <f t="shared" ca="1" si="73"/>
        <v>0</v>
      </c>
      <c r="CI65" s="157">
        <f t="shared" ca="1" si="73"/>
        <v>0</v>
      </c>
      <c r="CJ65" s="157">
        <f t="shared" ca="1" si="73"/>
        <v>0</v>
      </c>
      <c r="CK65" s="157">
        <f t="shared" ca="1" si="73"/>
        <v>0</v>
      </c>
      <c r="CL65" s="157">
        <f t="shared" ca="1" si="73"/>
        <v>0</v>
      </c>
      <c r="CM65" s="157">
        <f t="shared" ca="1" si="73"/>
        <v>0</v>
      </c>
      <c r="CN65" s="157">
        <f t="shared" ca="1" si="73"/>
        <v>0</v>
      </c>
      <c r="CO65" s="157">
        <f t="shared" ca="1" si="73"/>
        <v>0</v>
      </c>
      <c r="CP65" s="157">
        <f t="shared" ca="1" si="73"/>
        <v>0</v>
      </c>
      <c r="CQ65" s="157">
        <f t="shared" ca="1" si="73"/>
        <v>0</v>
      </c>
      <c r="CR65" s="157">
        <f t="shared" ca="1" si="73"/>
        <v>0</v>
      </c>
      <c r="CS65" s="157">
        <f t="shared" ca="1" si="73"/>
        <v>0</v>
      </c>
      <c r="CT65" s="157">
        <f t="shared" ca="1" si="73"/>
        <v>0</v>
      </c>
      <c r="CU65" s="157">
        <f t="shared" ca="1" si="73"/>
        <v>0</v>
      </c>
    </row>
    <row r="66" spans="1:99" x14ac:dyDescent="0.35">
      <c r="A66" s="33"/>
      <c r="B66" s="156" t="s">
        <v>22</v>
      </c>
      <c r="C66" s="157">
        <f ca="1">C67*('In depth results'!L9/12)</f>
        <v>0</v>
      </c>
      <c r="D66" s="157">
        <f ca="1">D65*('In depth results'!$C$9/12)</f>
        <v>0</v>
      </c>
      <c r="E66" s="157">
        <f ca="1">E65*('In depth results'!$C$9/12)</f>
        <v>0</v>
      </c>
      <c r="F66" s="157">
        <f ca="1">F65*('In depth results'!$C$9/12)</f>
        <v>0</v>
      </c>
      <c r="G66" s="157">
        <f ca="1">G65*('In depth results'!$C$9/12)</f>
        <v>0</v>
      </c>
      <c r="H66" s="157">
        <f ca="1">H65*('In depth results'!$C$9/12)</f>
        <v>0</v>
      </c>
      <c r="I66" s="157">
        <f ca="1">I65*('In depth results'!$C$9/12)</f>
        <v>0</v>
      </c>
      <c r="J66" s="157">
        <f ca="1">J65*('In depth results'!$C$9/12)</f>
        <v>0</v>
      </c>
      <c r="K66" s="157">
        <f ca="1">K65*('In depth results'!$C$9/12)</f>
        <v>0</v>
      </c>
      <c r="L66" s="157">
        <f ca="1">L65*('In depth results'!$C$9/12)</f>
        <v>0</v>
      </c>
      <c r="M66" s="157">
        <f ca="1">M65*('In depth results'!$C$9/12)</f>
        <v>0</v>
      </c>
      <c r="N66" s="157">
        <f ca="1">N65*('In depth results'!$C$9/12)</f>
        <v>0</v>
      </c>
      <c r="O66" s="157">
        <f ca="1">O65*('In depth results'!$C$9/12)</f>
        <v>0</v>
      </c>
      <c r="P66" s="157">
        <f ca="1">P65*('In depth results'!$C$9/12)</f>
        <v>0</v>
      </c>
      <c r="Q66" s="157">
        <f ca="1">Q65*('In depth results'!$C$9/12)</f>
        <v>0</v>
      </c>
      <c r="R66" s="157">
        <f ca="1">R65*('In depth results'!$C$9/12)</f>
        <v>0</v>
      </c>
      <c r="S66" s="157">
        <f ca="1">S65*('In depth results'!$C$9/12)</f>
        <v>0</v>
      </c>
      <c r="T66" s="157">
        <f ca="1">T65*('In depth results'!$C$9/12)</f>
        <v>0</v>
      </c>
      <c r="U66" s="157">
        <f ca="1">U65*('In depth results'!$C$9/12)</f>
        <v>0</v>
      </c>
      <c r="V66" s="157">
        <f ca="1">V65*('In depth results'!$C$9/12)</f>
        <v>0</v>
      </c>
      <c r="W66" s="157">
        <f ca="1">W65*('In depth results'!$C$9/12)</f>
        <v>0</v>
      </c>
      <c r="X66" s="157">
        <f ca="1">X65*('In depth results'!$C$9/12)</f>
        <v>0</v>
      </c>
      <c r="Y66" s="157">
        <f ca="1">Y65*('In depth results'!$C$9/12)</f>
        <v>0</v>
      </c>
      <c r="Z66" s="157">
        <f ca="1">Z65*('In depth results'!$C$9/12)</f>
        <v>0</v>
      </c>
      <c r="AA66" s="157">
        <f ca="1">AA65*('In depth results'!$C$9/12)</f>
        <v>0</v>
      </c>
      <c r="AB66" s="157">
        <f ca="1">AB65*('In depth results'!$C$9/12)</f>
        <v>0</v>
      </c>
      <c r="AC66" s="157">
        <f ca="1">AC65*('In depth results'!$C$9/12)</f>
        <v>0</v>
      </c>
      <c r="AD66" s="157">
        <f ca="1">AD65*('In depth results'!$C$9/12)</f>
        <v>0</v>
      </c>
      <c r="AE66" s="157">
        <f ca="1">AE65*('In depth results'!$C$9/12)</f>
        <v>0</v>
      </c>
      <c r="AF66" s="157">
        <f ca="1">AF65*('In depth results'!$C$9/12)</f>
        <v>0</v>
      </c>
      <c r="AG66" s="157">
        <f ca="1">AG65*('In depth results'!$C$9/12)</f>
        <v>0</v>
      </c>
      <c r="AH66" s="157">
        <f ca="1">AH65*('In depth results'!$C$9/12)</f>
        <v>0</v>
      </c>
      <c r="AI66" s="157">
        <f ca="1">AI65*('In depth results'!$C$9/12)</f>
        <v>0</v>
      </c>
      <c r="AJ66" s="157">
        <f ca="1">AJ65*('In depth results'!$C$9/12)</f>
        <v>0</v>
      </c>
      <c r="AK66" s="157">
        <f ca="1">AK65*('In depth results'!$C$9/12)</f>
        <v>0</v>
      </c>
      <c r="AL66" s="157">
        <f ca="1">AL65*('In depth results'!$C$9/12)</f>
        <v>0</v>
      </c>
      <c r="AM66" s="157">
        <f ca="1">AM65*('In depth results'!$C$9/12)</f>
        <v>0</v>
      </c>
      <c r="AN66" s="157">
        <f ca="1">AN65*('In depth results'!$C$9/12)</f>
        <v>0</v>
      </c>
      <c r="AO66" s="157">
        <f ca="1">AO65*('In depth results'!$C$9/12)</f>
        <v>0</v>
      </c>
      <c r="AP66" s="157">
        <f ca="1">AP65*('In depth results'!$C$9/12)</f>
        <v>0</v>
      </c>
      <c r="AQ66" s="157">
        <f ca="1">AQ65*('In depth results'!$C$9/12)</f>
        <v>0</v>
      </c>
      <c r="AR66" s="157">
        <f ca="1">AR65*('In depth results'!$C$9/12)</f>
        <v>0</v>
      </c>
      <c r="AS66" s="157">
        <f ca="1">AS65*('In depth results'!$C$9/12)</f>
        <v>0</v>
      </c>
      <c r="AT66" s="157">
        <f ca="1">AT65*('In depth results'!$C$9/12)</f>
        <v>0</v>
      </c>
      <c r="AU66" s="157">
        <f ca="1">AU65*('In depth results'!$C$9/12)</f>
        <v>0</v>
      </c>
      <c r="AV66" s="157">
        <f ca="1">AV65*('In depth results'!$C$9/12)</f>
        <v>0</v>
      </c>
      <c r="AW66" s="157">
        <f ca="1">AW65*('In depth results'!$C$9/12)</f>
        <v>0</v>
      </c>
      <c r="AX66" s="157">
        <f ca="1">AX65*('In depth results'!$C$9/12)</f>
        <v>0</v>
      </c>
      <c r="AY66" s="157">
        <f ca="1">AY65*('In depth results'!$C$9/12)</f>
        <v>0</v>
      </c>
      <c r="AZ66" s="157">
        <f ca="1">AZ65*('In depth results'!$C$9/12)</f>
        <v>0</v>
      </c>
      <c r="BA66" s="157">
        <f ca="1">BA65*('In depth results'!$C$9/12)</f>
        <v>0</v>
      </c>
      <c r="BB66" s="157">
        <f ca="1">BB65*('In depth results'!$C$9/12)</f>
        <v>0</v>
      </c>
      <c r="BC66" s="157">
        <f ca="1">BC65*('In depth results'!$C$9/12)</f>
        <v>0</v>
      </c>
      <c r="BD66" s="157">
        <f ca="1">BD65*('In depth results'!$C$9/12)</f>
        <v>0</v>
      </c>
      <c r="BE66" s="157">
        <f ca="1">BE65*('In depth results'!$C$9/12)</f>
        <v>0</v>
      </c>
      <c r="BF66" s="157">
        <f ca="1">BF65*('In depth results'!$C$9/12)</f>
        <v>0</v>
      </c>
      <c r="BG66" s="157">
        <f ca="1">BG65*('In depth results'!$C$9/12)</f>
        <v>0</v>
      </c>
      <c r="BH66" s="157">
        <f ca="1">BH65*('In depth results'!$C$9/12)</f>
        <v>0</v>
      </c>
      <c r="BI66" s="157">
        <f ca="1">BI65*('In depth results'!$C$9/12)</f>
        <v>0</v>
      </c>
      <c r="BJ66" s="157">
        <f ca="1">BJ65*('In depth results'!$C$9/12)</f>
        <v>0</v>
      </c>
      <c r="BK66" s="157">
        <f ca="1">BK65*('In depth results'!$C$9/12)</f>
        <v>0</v>
      </c>
      <c r="BL66" s="157">
        <f ca="1">BL65*('In depth results'!$C$9/12)</f>
        <v>0</v>
      </c>
      <c r="BM66" s="157">
        <f ca="1">BM65*('In depth results'!$C$9/12)</f>
        <v>0</v>
      </c>
      <c r="BN66" s="157">
        <f ca="1">BN65*('In depth results'!$C$9/12)</f>
        <v>0</v>
      </c>
      <c r="BO66" s="157">
        <f ca="1">BO65*('In depth results'!$C$9/12)</f>
        <v>0</v>
      </c>
      <c r="BP66" s="157">
        <f ca="1">BP65*('In depth results'!$C$9/12)</f>
        <v>0</v>
      </c>
      <c r="BQ66" s="157">
        <f ca="1">BQ65*('In depth results'!$C$9/12)</f>
        <v>0</v>
      </c>
      <c r="BR66" s="157">
        <f ca="1">BR65*('In depth results'!$C$9/12)</f>
        <v>0</v>
      </c>
      <c r="BS66" s="157">
        <f ca="1">BS65*('In depth results'!$C$9/12)</f>
        <v>0</v>
      </c>
      <c r="BT66" s="157">
        <f ca="1">BT65*('In depth results'!$C$9/12)</f>
        <v>0</v>
      </c>
      <c r="BU66" s="157">
        <f ca="1">BU65*('In depth results'!$C$9/12)</f>
        <v>0</v>
      </c>
      <c r="BV66" s="157">
        <f ca="1">BV65*('In depth results'!$C$9/12)</f>
        <v>0</v>
      </c>
      <c r="BW66" s="157">
        <f ca="1">BW65*('In depth results'!$C$9/12)</f>
        <v>0</v>
      </c>
      <c r="BX66" s="157">
        <f ca="1">BX65*('In depth results'!$C$9/12)</f>
        <v>0</v>
      </c>
      <c r="BY66" s="157">
        <f ca="1">BY65*('In depth results'!$C$9/12)</f>
        <v>0</v>
      </c>
      <c r="BZ66" s="157">
        <f ca="1">BZ65*('In depth results'!$C$9/12)</f>
        <v>0</v>
      </c>
      <c r="CA66" s="157">
        <f ca="1">CA65*('In depth results'!$C$9/12)</f>
        <v>0</v>
      </c>
      <c r="CB66" s="157">
        <f ca="1">CB65*('In depth results'!$C$9/12)</f>
        <v>0</v>
      </c>
      <c r="CC66" s="157">
        <f ca="1">CC65*('In depth results'!$C$9/12)</f>
        <v>0</v>
      </c>
      <c r="CD66" s="157">
        <f ca="1">CD65*('In depth results'!$C$9/12)</f>
        <v>0</v>
      </c>
      <c r="CE66" s="157">
        <f ca="1">CE65*('In depth results'!$C$9/12)</f>
        <v>0</v>
      </c>
      <c r="CF66" s="157">
        <f ca="1">CF65*('In depth results'!$C$9/12)</f>
        <v>0</v>
      </c>
      <c r="CG66" s="157">
        <f ca="1">CG65*('In depth results'!$C$9/12)</f>
        <v>0</v>
      </c>
      <c r="CH66" s="157">
        <f ca="1">CH65*('In depth results'!$C$9/12)</f>
        <v>0</v>
      </c>
      <c r="CI66" s="157">
        <f ca="1">CI65*('In depth results'!$C$9/12)</f>
        <v>0</v>
      </c>
      <c r="CJ66" s="157">
        <f ca="1">CJ65*('In depth results'!$C$9/12)</f>
        <v>0</v>
      </c>
      <c r="CK66" s="157">
        <f ca="1">CK65*('In depth results'!$C$9/12)</f>
        <v>0</v>
      </c>
      <c r="CL66" s="157">
        <f ca="1">CL65*('In depth results'!$C$9/12)</f>
        <v>0</v>
      </c>
      <c r="CM66" s="157">
        <f ca="1">CM65*('In depth results'!$C$9/12)</f>
        <v>0</v>
      </c>
      <c r="CN66" s="157">
        <f ca="1">CN65*('In depth results'!$C$9/12)</f>
        <v>0</v>
      </c>
      <c r="CO66" s="157">
        <f ca="1">CO65*('In depth results'!$C$9/12)</f>
        <v>0</v>
      </c>
      <c r="CP66" s="157">
        <f ca="1">CP65*('In depth results'!$C$9/12)</f>
        <v>0</v>
      </c>
      <c r="CQ66" s="157">
        <f ca="1">CQ65*('In depth results'!$C$9/12)</f>
        <v>0</v>
      </c>
      <c r="CR66" s="157">
        <f ca="1">CR65*('In depth results'!$C$9/12)</f>
        <v>0</v>
      </c>
      <c r="CS66" s="157">
        <f ca="1">CS65*('In depth results'!$C$9/12)</f>
        <v>0</v>
      </c>
      <c r="CT66" s="157">
        <f ca="1">CT65*('In depth results'!$C$9/12)</f>
        <v>0</v>
      </c>
      <c r="CU66" s="157">
        <f ca="1">CU65*('In depth results'!$C$9/12)</f>
        <v>0</v>
      </c>
    </row>
    <row r="67" spans="1:99" x14ac:dyDescent="0.35">
      <c r="A67" s="33"/>
      <c r="B67" s="156" t="s">
        <v>23</v>
      </c>
      <c r="C67" s="157">
        <f ca="1">'In depth results'!K9</f>
        <v>10000</v>
      </c>
      <c r="D67" s="157">
        <f ca="1">D65+D66</f>
        <v>9900</v>
      </c>
      <c r="E67" s="157">
        <f t="shared" ref="E67:BP67" ca="1" si="74">E65+E66</f>
        <v>9800</v>
      </c>
      <c r="F67" s="157">
        <f t="shared" ca="1" si="74"/>
        <v>9700</v>
      </c>
      <c r="G67" s="157">
        <f t="shared" ca="1" si="74"/>
        <v>9600</v>
      </c>
      <c r="H67" s="157">
        <f t="shared" ca="1" si="74"/>
        <v>9500</v>
      </c>
      <c r="I67" s="157">
        <f t="shared" ca="1" si="74"/>
        <v>9400</v>
      </c>
      <c r="J67" s="157">
        <f t="shared" ca="1" si="74"/>
        <v>9300</v>
      </c>
      <c r="K67" s="157">
        <f t="shared" ca="1" si="74"/>
        <v>9200</v>
      </c>
      <c r="L67" s="157">
        <f t="shared" ca="1" si="74"/>
        <v>9100</v>
      </c>
      <c r="M67" s="157">
        <f t="shared" ca="1" si="74"/>
        <v>9000</v>
      </c>
      <c r="N67" s="157">
        <f t="shared" ca="1" si="74"/>
        <v>8900</v>
      </c>
      <c r="O67" s="157">
        <f t="shared" ca="1" si="74"/>
        <v>8800</v>
      </c>
      <c r="P67" s="157">
        <f t="shared" ca="1" si="74"/>
        <v>8700</v>
      </c>
      <c r="Q67" s="157">
        <f t="shared" ca="1" si="74"/>
        <v>8600</v>
      </c>
      <c r="R67" s="157">
        <f t="shared" ca="1" si="74"/>
        <v>8500</v>
      </c>
      <c r="S67" s="157">
        <f t="shared" ca="1" si="74"/>
        <v>8400</v>
      </c>
      <c r="T67" s="157">
        <f t="shared" ca="1" si="74"/>
        <v>8300</v>
      </c>
      <c r="U67" s="157">
        <f t="shared" ca="1" si="74"/>
        <v>8200</v>
      </c>
      <c r="V67" s="157">
        <f t="shared" ca="1" si="74"/>
        <v>8100</v>
      </c>
      <c r="W67" s="157">
        <f t="shared" ca="1" si="74"/>
        <v>8000</v>
      </c>
      <c r="X67" s="157">
        <f t="shared" ca="1" si="74"/>
        <v>7900</v>
      </c>
      <c r="Y67" s="157">
        <f t="shared" ca="1" si="74"/>
        <v>7800</v>
      </c>
      <c r="Z67" s="157">
        <f t="shared" ca="1" si="74"/>
        <v>7700</v>
      </c>
      <c r="AA67" s="157">
        <f t="shared" ca="1" si="74"/>
        <v>7600</v>
      </c>
      <c r="AB67" s="157">
        <f t="shared" ca="1" si="74"/>
        <v>7500</v>
      </c>
      <c r="AC67" s="157">
        <f t="shared" ca="1" si="74"/>
        <v>7400</v>
      </c>
      <c r="AD67" s="157">
        <f t="shared" ca="1" si="74"/>
        <v>7300</v>
      </c>
      <c r="AE67" s="157">
        <f t="shared" ca="1" si="74"/>
        <v>7200</v>
      </c>
      <c r="AF67" s="157">
        <f t="shared" ca="1" si="74"/>
        <v>7100</v>
      </c>
      <c r="AG67" s="157">
        <f t="shared" ca="1" si="74"/>
        <v>7000</v>
      </c>
      <c r="AH67" s="157">
        <f t="shared" ca="1" si="74"/>
        <v>6872.3866354993943</v>
      </c>
      <c r="AI67" s="157">
        <f t="shared" ca="1" si="74"/>
        <v>6452.3866354993943</v>
      </c>
      <c r="AJ67" s="157">
        <f t="shared" ca="1" si="74"/>
        <v>6032.3866354993943</v>
      </c>
      <c r="AK67" s="157">
        <f t="shared" ca="1" si="74"/>
        <v>5612.3866354993943</v>
      </c>
      <c r="AL67" s="157">
        <f t="shared" ca="1" si="74"/>
        <v>5192.3866354993943</v>
      </c>
      <c r="AM67" s="157">
        <f t="shared" ca="1" si="74"/>
        <v>4772.3866354993943</v>
      </c>
      <c r="AN67" s="157">
        <f t="shared" ca="1" si="74"/>
        <v>4352.3866354993943</v>
      </c>
      <c r="AO67" s="157">
        <f t="shared" ca="1" si="74"/>
        <v>3932.3866354993943</v>
      </c>
      <c r="AP67" s="157">
        <f t="shared" ca="1" si="74"/>
        <v>3512.3866354993943</v>
      </c>
      <c r="AQ67" s="157">
        <f t="shared" ca="1" si="74"/>
        <v>3092.3866354993943</v>
      </c>
      <c r="AR67" s="157">
        <f t="shared" ca="1" si="74"/>
        <v>2672.3866354993943</v>
      </c>
      <c r="AS67" s="157">
        <f t="shared" ca="1" si="74"/>
        <v>2252.3866354993943</v>
      </c>
      <c r="AT67" s="157">
        <f t="shared" ca="1" si="74"/>
        <v>1832.3866354993943</v>
      </c>
      <c r="AU67" s="157">
        <f t="shared" ca="1" si="74"/>
        <v>1412.3866354993943</v>
      </c>
      <c r="AV67" s="157">
        <f t="shared" ca="1" si="74"/>
        <v>992.38663549939429</v>
      </c>
      <c r="AW67" s="157">
        <f t="shared" ca="1" si="74"/>
        <v>572.38663549939429</v>
      </c>
      <c r="AX67" s="157">
        <f t="shared" ca="1" si="74"/>
        <v>152.38663549939429</v>
      </c>
      <c r="AY67" s="157">
        <f t="shared" ca="1" si="74"/>
        <v>0</v>
      </c>
      <c r="AZ67" s="157">
        <f t="shared" ca="1" si="74"/>
        <v>0</v>
      </c>
      <c r="BA67" s="157">
        <f t="shared" ca="1" si="74"/>
        <v>0</v>
      </c>
      <c r="BB67" s="157">
        <f t="shared" ca="1" si="74"/>
        <v>0</v>
      </c>
      <c r="BC67" s="157">
        <f t="shared" ca="1" si="74"/>
        <v>0</v>
      </c>
      <c r="BD67" s="157">
        <f t="shared" ca="1" si="74"/>
        <v>0</v>
      </c>
      <c r="BE67" s="157">
        <f t="shared" ca="1" si="74"/>
        <v>0</v>
      </c>
      <c r="BF67" s="157">
        <f t="shared" ca="1" si="74"/>
        <v>0</v>
      </c>
      <c r="BG67" s="157">
        <f t="shared" ca="1" si="74"/>
        <v>0</v>
      </c>
      <c r="BH67" s="157">
        <f t="shared" ca="1" si="74"/>
        <v>0</v>
      </c>
      <c r="BI67" s="157">
        <f t="shared" ca="1" si="74"/>
        <v>0</v>
      </c>
      <c r="BJ67" s="157">
        <f t="shared" ca="1" si="74"/>
        <v>0</v>
      </c>
      <c r="BK67" s="157">
        <f t="shared" ca="1" si="74"/>
        <v>0</v>
      </c>
      <c r="BL67" s="157">
        <f t="shared" ca="1" si="74"/>
        <v>0</v>
      </c>
      <c r="BM67" s="157">
        <f t="shared" ca="1" si="74"/>
        <v>0</v>
      </c>
      <c r="BN67" s="157">
        <f t="shared" ca="1" si="74"/>
        <v>0</v>
      </c>
      <c r="BO67" s="157">
        <f t="shared" ca="1" si="74"/>
        <v>0</v>
      </c>
      <c r="BP67" s="157">
        <f t="shared" ca="1" si="74"/>
        <v>0</v>
      </c>
      <c r="BQ67" s="157">
        <f t="shared" ref="BQ67:CU67" ca="1" si="75">BQ65+BQ66</f>
        <v>0</v>
      </c>
      <c r="BR67" s="157">
        <f t="shared" ca="1" si="75"/>
        <v>0</v>
      </c>
      <c r="BS67" s="157">
        <f t="shared" ca="1" si="75"/>
        <v>0</v>
      </c>
      <c r="BT67" s="157">
        <f t="shared" ca="1" si="75"/>
        <v>0</v>
      </c>
      <c r="BU67" s="157">
        <f t="shared" ca="1" si="75"/>
        <v>0</v>
      </c>
      <c r="BV67" s="157">
        <f t="shared" ca="1" si="75"/>
        <v>0</v>
      </c>
      <c r="BW67" s="157">
        <f t="shared" ca="1" si="75"/>
        <v>0</v>
      </c>
      <c r="BX67" s="157">
        <f t="shared" ca="1" si="75"/>
        <v>0</v>
      </c>
      <c r="BY67" s="157">
        <f t="shared" ca="1" si="75"/>
        <v>0</v>
      </c>
      <c r="BZ67" s="157">
        <f t="shared" ca="1" si="75"/>
        <v>0</v>
      </c>
      <c r="CA67" s="157">
        <f t="shared" ca="1" si="75"/>
        <v>0</v>
      </c>
      <c r="CB67" s="157">
        <f t="shared" ca="1" si="75"/>
        <v>0</v>
      </c>
      <c r="CC67" s="157">
        <f t="shared" ca="1" si="75"/>
        <v>0</v>
      </c>
      <c r="CD67" s="157">
        <f t="shared" ca="1" si="75"/>
        <v>0</v>
      </c>
      <c r="CE67" s="157">
        <f t="shared" ca="1" si="75"/>
        <v>0</v>
      </c>
      <c r="CF67" s="157">
        <f t="shared" ca="1" si="75"/>
        <v>0</v>
      </c>
      <c r="CG67" s="157">
        <f t="shared" ca="1" si="75"/>
        <v>0</v>
      </c>
      <c r="CH67" s="157">
        <f t="shared" ca="1" si="75"/>
        <v>0</v>
      </c>
      <c r="CI67" s="157">
        <f t="shared" ca="1" si="75"/>
        <v>0</v>
      </c>
      <c r="CJ67" s="157">
        <f t="shared" ca="1" si="75"/>
        <v>0</v>
      </c>
      <c r="CK67" s="157">
        <f t="shared" ca="1" si="75"/>
        <v>0</v>
      </c>
      <c r="CL67" s="157">
        <f t="shared" ca="1" si="75"/>
        <v>0</v>
      </c>
      <c r="CM67" s="157">
        <f t="shared" ca="1" si="75"/>
        <v>0</v>
      </c>
      <c r="CN67" s="157">
        <f t="shared" ca="1" si="75"/>
        <v>0</v>
      </c>
      <c r="CO67" s="157">
        <f t="shared" ca="1" si="75"/>
        <v>0</v>
      </c>
      <c r="CP67" s="157">
        <f t="shared" ca="1" si="75"/>
        <v>0</v>
      </c>
      <c r="CQ67" s="157">
        <f t="shared" ca="1" si="75"/>
        <v>0</v>
      </c>
      <c r="CR67" s="157">
        <f t="shared" ca="1" si="75"/>
        <v>0</v>
      </c>
      <c r="CS67" s="157">
        <f t="shared" ca="1" si="75"/>
        <v>0</v>
      </c>
      <c r="CT67" s="157">
        <f t="shared" ca="1" si="75"/>
        <v>0</v>
      </c>
      <c r="CU67" s="157">
        <f t="shared" ca="1" si="75"/>
        <v>0</v>
      </c>
    </row>
    <row r="68" spans="1:99" x14ac:dyDescent="0.35">
      <c r="A68" s="33"/>
      <c r="B68" s="156" t="s">
        <v>24</v>
      </c>
      <c r="C68" s="157">
        <f ca="1">'In depth results'!$M$9+(C58-C59)</f>
        <v>100</v>
      </c>
      <c r="D68" s="157">
        <f ca="1">IF(D67=0,'In depth results'!$M$9,'In depth results'!$M$9)+(D58-D59)</f>
        <v>100</v>
      </c>
      <c r="E68" s="157">
        <f ca="1">IF(E67=0,'In depth results'!$M$9,'In depth results'!$M$9)+(E58-E59)</f>
        <v>100</v>
      </c>
      <c r="F68" s="157">
        <f ca="1">IF(F67=0,'In depth results'!$M$9,'In depth results'!$M$9)+(F58-F59)</f>
        <v>100</v>
      </c>
      <c r="G68" s="157">
        <f ca="1">IF(G67=0,'In depth results'!$M$9,'In depth results'!$M$9)+(G58-G59)</f>
        <v>100</v>
      </c>
      <c r="H68" s="157">
        <f ca="1">IF(H67=0,'In depth results'!$M$9,'In depth results'!$M$9)+(H58-H59)</f>
        <v>100</v>
      </c>
      <c r="I68" s="157">
        <f ca="1">IF(I67=0,'In depth results'!$M$9,'In depth results'!$M$9)+(I58-I59)</f>
        <v>100</v>
      </c>
      <c r="J68" s="157">
        <f ca="1">IF(J67=0,'In depth results'!$M$9,'In depth results'!$M$9)+(J58-J59)</f>
        <v>100</v>
      </c>
      <c r="K68" s="157">
        <f ca="1">IF(K67=0,'In depth results'!$M$9,'In depth results'!$M$9)+(K58-K59)</f>
        <v>100</v>
      </c>
      <c r="L68" s="157">
        <f ca="1">IF(L67=0,'In depth results'!$M$9,'In depth results'!$M$9)+(L58-L59)</f>
        <v>100</v>
      </c>
      <c r="M68" s="157">
        <f ca="1">IF(M67=0,'In depth results'!$M$9,'In depth results'!$M$9)+(M58-M59)</f>
        <v>100</v>
      </c>
      <c r="N68" s="157">
        <f ca="1">IF(N67=0,'In depth results'!$M$9,'In depth results'!$M$9)+(N58-N59)</f>
        <v>100</v>
      </c>
      <c r="O68" s="157">
        <f ca="1">IF(O67=0,'In depth results'!$M$9,'In depth results'!$M$9)+(O58-O59)</f>
        <v>100</v>
      </c>
      <c r="P68" s="157">
        <f ca="1">IF(P67=0,'In depth results'!$M$9,'In depth results'!$M$9)+(P58-P59)</f>
        <v>100</v>
      </c>
      <c r="Q68" s="157">
        <f ca="1">IF(Q67=0,'In depth results'!$M$9,'In depth results'!$M$9)+(Q58-Q59)</f>
        <v>100</v>
      </c>
      <c r="R68" s="157">
        <f ca="1">IF(R67=0,'In depth results'!$M$9,'In depth results'!$M$9)+(R58-R59)</f>
        <v>100</v>
      </c>
      <c r="S68" s="157">
        <f ca="1">IF(S67=0,'In depth results'!$M$9,'In depth results'!$M$9)+(S58-S59)</f>
        <v>100</v>
      </c>
      <c r="T68" s="157">
        <f ca="1">IF(T67=0,'In depth results'!$M$9,'In depth results'!$M$9)+(T58-T59)</f>
        <v>100</v>
      </c>
      <c r="U68" s="157">
        <f ca="1">IF(U67=0,'In depth results'!$M$9,'In depth results'!$M$9)+(U58-U59)</f>
        <v>100</v>
      </c>
      <c r="V68" s="157">
        <f ca="1">IF(V67=0,'In depth results'!$M$9,'In depth results'!$M$9)+(V58-V59)</f>
        <v>100</v>
      </c>
      <c r="W68" s="157">
        <f ca="1">IF(W67=0,'In depth results'!$M$9,'In depth results'!$M$9)+(W58-W59)</f>
        <v>100</v>
      </c>
      <c r="X68" s="157">
        <f ca="1">IF(X67=0,'In depth results'!$M$9,'In depth results'!$M$9)+(X58-X59)</f>
        <v>100</v>
      </c>
      <c r="Y68" s="157">
        <f ca="1">IF(Y67=0,'In depth results'!$M$9,'In depth results'!$M$9)+(Y58-Y59)</f>
        <v>100</v>
      </c>
      <c r="Z68" s="157">
        <f ca="1">IF(Z67=0,'In depth results'!$M$9,'In depth results'!$M$9)+(Z58-Z59)</f>
        <v>100</v>
      </c>
      <c r="AA68" s="157">
        <f ca="1">IF(AA67=0,'In depth results'!$M$9,'In depth results'!$M$9)+(AA58-AA59)</f>
        <v>100</v>
      </c>
      <c r="AB68" s="157">
        <f ca="1">IF(AB67=0,'In depth results'!$M$9,'In depth results'!$M$9)+(AB58-AB59)</f>
        <v>100</v>
      </c>
      <c r="AC68" s="157">
        <f ca="1">IF(AC67=0,'In depth results'!$M$9,'In depth results'!$M$9)+(AC58-AC59)</f>
        <v>100</v>
      </c>
      <c r="AD68" s="157">
        <f ca="1">IF(AD67=0,'In depth results'!$M$9,'In depth results'!$M$9)+(AD58-AD59)</f>
        <v>100</v>
      </c>
      <c r="AE68" s="157">
        <f ca="1">IF(AE67=0,'In depth results'!$M$9,'In depth results'!$M$9)+(AE58-AE59)</f>
        <v>100</v>
      </c>
      <c r="AF68" s="157">
        <f ca="1">IF(AF67=0,'In depth results'!$M$9,'In depth results'!$M$9)+(AF58-AF59)</f>
        <v>100</v>
      </c>
      <c r="AG68" s="157">
        <f ca="1">IF(AG67=0,'In depth results'!$M$9,'In depth results'!$M$9)+(AG58-AG59)</f>
        <v>127.61336450060566</v>
      </c>
      <c r="AH68" s="157">
        <f ca="1">IF(AH67=0,'In depth results'!$M$9,'In depth results'!$M$9)+(AH58-AH59)</f>
        <v>420</v>
      </c>
      <c r="AI68" s="157">
        <f ca="1">IF(AI67=0,'In depth results'!$M$9,'In depth results'!$M$9)+(AI58-AI59)</f>
        <v>420</v>
      </c>
      <c r="AJ68" s="157">
        <f ca="1">IF(AJ67=0,'In depth results'!$M$9,'In depth results'!$M$9)+(AJ58-AJ59)</f>
        <v>420</v>
      </c>
      <c r="AK68" s="157">
        <f ca="1">IF(AK67=0,'In depth results'!$M$9,'In depth results'!$M$9)+(AK58-AK59)</f>
        <v>420</v>
      </c>
      <c r="AL68" s="157">
        <f ca="1">IF(AL67=0,'In depth results'!$M$9,'In depth results'!$M$9)+(AL58-AL59)</f>
        <v>420</v>
      </c>
      <c r="AM68" s="157">
        <f ca="1">IF(AM67=0,'In depth results'!$M$9,'In depth results'!$M$9)+(AM58-AM59)</f>
        <v>420</v>
      </c>
      <c r="AN68" s="157">
        <f ca="1">IF(AN67=0,'In depth results'!$M$9,'In depth results'!$M$9)+(AN58-AN59)</f>
        <v>420</v>
      </c>
      <c r="AO68" s="157">
        <f ca="1">IF(AO67=0,'In depth results'!$M$9,'In depth results'!$M$9)+(AO58-AO59)</f>
        <v>420</v>
      </c>
      <c r="AP68" s="157">
        <f ca="1">IF(AP67=0,'In depth results'!$M$9,'In depth results'!$M$9)+(AP58-AP59)</f>
        <v>420</v>
      </c>
      <c r="AQ68" s="157">
        <f ca="1">IF(AQ67=0,'In depth results'!$M$9,'In depth results'!$M$9)+(AQ58-AQ59)</f>
        <v>420</v>
      </c>
      <c r="AR68" s="157">
        <f ca="1">IF(AR67=0,'In depth results'!$M$9,'In depth results'!$M$9)+(AR58-AR59)</f>
        <v>420</v>
      </c>
      <c r="AS68" s="157">
        <f ca="1">IF(AS67=0,'In depth results'!$M$9,'In depth results'!$M$9)+(AS58-AS59)</f>
        <v>420</v>
      </c>
      <c r="AT68" s="157">
        <f ca="1">IF(AT67=0,'In depth results'!$M$9,'In depth results'!$M$9)+(AT58-AT59)</f>
        <v>420</v>
      </c>
      <c r="AU68" s="157">
        <f ca="1">IF(AU67=0,'In depth results'!$M$9,'In depth results'!$M$9)+(AU58-AU59)</f>
        <v>420</v>
      </c>
      <c r="AV68" s="157">
        <f ca="1">IF(AV67=0,'In depth results'!$M$9,'In depth results'!$M$9)+(AV58-AV59)</f>
        <v>420</v>
      </c>
      <c r="AW68" s="157">
        <f ca="1">IF(AW67=0,'In depth results'!$M$9,'In depth results'!$M$9)+(AW58-AW59)</f>
        <v>420</v>
      </c>
      <c r="AX68" s="157">
        <f ca="1">IF(AX67=0,'In depth results'!$M$9,'In depth results'!$M$9)+(AX58-AX59)</f>
        <v>420</v>
      </c>
      <c r="AY68" s="157">
        <f ca="1">IF(AY67=0,'In depth results'!$M$9,'In depth results'!$M$9)+(AY58-AY59)</f>
        <v>520</v>
      </c>
      <c r="AZ68" s="157">
        <f ca="1">IF(AZ67=0,'In depth results'!$M$9,'In depth results'!$M$9)+(AZ58-AZ59)</f>
        <v>520</v>
      </c>
      <c r="BA68" s="157">
        <f ca="1">IF(BA67=0,'In depth results'!$M$9,'In depth results'!$M$9)+(BA58-BA59)</f>
        <v>520</v>
      </c>
      <c r="BB68" s="157">
        <f ca="1">IF(BB67=0,'In depth results'!$M$9,'In depth results'!$M$9)+(BB58-BB59)</f>
        <v>520</v>
      </c>
      <c r="BC68" s="157">
        <f ca="1">IF(BC67=0,'In depth results'!$M$9,'In depth results'!$M$9)+(BC58-BC59)</f>
        <v>520</v>
      </c>
      <c r="BD68" s="157">
        <f ca="1">IF(BD67=0,'In depth results'!$M$9,'In depth results'!$M$9)+(BD58-BD59)</f>
        <v>520</v>
      </c>
      <c r="BE68" s="157">
        <f ca="1">IF(BE67=0,'In depth results'!$M$9,'In depth results'!$M$9)+(BE58-BE59)</f>
        <v>520</v>
      </c>
      <c r="BF68" s="157">
        <f ca="1">IF(BF67=0,'In depth results'!$M$9,'In depth results'!$M$9)+(BF58-BF59)</f>
        <v>520</v>
      </c>
      <c r="BG68" s="157">
        <f ca="1">IF(BG67=0,'In depth results'!$M$9,'In depth results'!$M$9)+(BG58-BG59)</f>
        <v>520</v>
      </c>
      <c r="BH68" s="157">
        <f ca="1">IF(BH67=0,'In depth results'!$M$9,'In depth results'!$M$9)+(BH58-BH59)</f>
        <v>520</v>
      </c>
      <c r="BI68" s="157">
        <f ca="1">IF(BI67=0,'In depth results'!$M$9,'In depth results'!$M$9)+(BI58-BI59)</f>
        <v>520</v>
      </c>
      <c r="BJ68" s="157">
        <f ca="1">IF(BJ67=0,'In depth results'!$M$9,'In depth results'!$M$9)+(BJ58-BJ59)</f>
        <v>520</v>
      </c>
      <c r="BK68" s="157">
        <f ca="1">IF(BK67=0,'In depth results'!$M$9,'In depth results'!$M$9)+(BK58-BK59)</f>
        <v>520</v>
      </c>
      <c r="BL68" s="157">
        <f ca="1">IF(BL67=0,'In depth results'!$M$9,'In depth results'!$M$9)+(BL58-BL59)</f>
        <v>520</v>
      </c>
      <c r="BM68" s="157">
        <f ca="1">IF(BM67=0,'In depth results'!$M$9,'In depth results'!$M$9)+(BM58-BM59)</f>
        <v>520</v>
      </c>
      <c r="BN68" s="157">
        <f ca="1">IF(BN67=0,'In depth results'!$M$9,'In depth results'!$M$9)+(BN58-BN59)</f>
        <v>520</v>
      </c>
      <c r="BO68" s="157">
        <f ca="1">IF(BO67=0,'In depth results'!$M$9,'In depth results'!$M$9)+(BO58-BO59)</f>
        <v>520</v>
      </c>
      <c r="BP68" s="157">
        <f ca="1">IF(BP67=0,'In depth results'!$M$9,'In depth results'!$M$9)+(BP58-BP59)</f>
        <v>520</v>
      </c>
      <c r="BQ68" s="157">
        <f ca="1">IF(BQ67=0,'In depth results'!$M$9,'In depth results'!$M$9)+(BQ58-BQ59)</f>
        <v>520</v>
      </c>
      <c r="BR68" s="157">
        <f ca="1">IF(BR67=0,'In depth results'!$M$9,'In depth results'!$M$9)+(BR58-BR59)</f>
        <v>520</v>
      </c>
      <c r="BS68" s="157">
        <f ca="1">IF(BS67=0,'In depth results'!$M$9,'In depth results'!$M$9)+(BS58-BS59)</f>
        <v>520</v>
      </c>
      <c r="BT68" s="157">
        <f ca="1">IF(BT67=0,'In depth results'!$M$9,'In depth results'!$M$9)+(BT58-BT59)</f>
        <v>520</v>
      </c>
      <c r="BU68" s="157">
        <f ca="1">IF(BU67=0,'In depth results'!$M$9,'In depth results'!$M$9)+(BU58-BU59)</f>
        <v>520</v>
      </c>
      <c r="BV68" s="157">
        <f ca="1">IF(BV67=0,'In depth results'!$M$9,'In depth results'!$M$9)+(BV58-BV59)</f>
        <v>520</v>
      </c>
      <c r="BW68" s="157">
        <f ca="1">IF(BW67=0,'In depth results'!$M$9,'In depth results'!$M$9)+(BW58-BW59)</f>
        <v>520</v>
      </c>
      <c r="BX68" s="157">
        <f ca="1">IF(BX67=0,'In depth results'!$M$9,'In depth results'!$M$9)+(BX58-BX59)</f>
        <v>520</v>
      </c>
      <c r="BY68" s="157">
        <f ca="1">IF(BY67=0,'In depth results'!$M$9,'In depth results'!$M$9)+(BY58-BY59)</f>
        <v>520</v>
      </c>
      <c r="BZ68" s="157">
        <f ca="1">IF(BZ67=0,'In depth results'!$M$9,'In depth results'!$M$9)+(BZ58-BZ59)</f>
        <v>520</v>
      </c>
      <c r="CA68" s="157">
        <f ca="1">IF(CA67=0,'In depth results'!$M$9,'In depth results'!$M$9)+(CA58-CA59)</f>
        <v>520</v>
      </c>
      <c r="CB68" s="157">
        <f ca="1">IF(CB67=0,'In depth results'!$M$9,'In depth results'!$M$9)+(CB58-CB59)</f>
        <v>520</v>
      </c>
      <c r="CC68" s="157">
        <f ca="1">IF(CC67=0,'In depth results'!$M$9,'In depth results'!$M$9)+(CC58-CC59)</f>
        <v>520</v>
      </c>
      <c r="CD68" s="157">
        <f ca="1">IF(CD67=0,'In depth results'!$M$9,'In depth results'!$M$9)+(CD58-CD59)</f>
        <v>520</v>
      </c>
      <c r="CE68" s="157">
        <f ca="1">IF(CE67=0,'In depth results'!$M$9,'In depth results'!$M$9)+(CE58-CE59)</f>
        <v>520</v>
      </c>
      <c r="CF68" s="157">
        <f ca="1">IF(CF67=0,'In depth results'!$M$9,'In depth results'!$M$9)+(CF58-CF59)</f>
        <v>520</v>
      </c>
      <c r="CG68" s="157">
        <f ca="1">IF(CG67=0,'In depth results'!$M$9,'In depth results'!$M$9)+(CG58-CG59)</f>
        <v>520</v>
      </c>
      <c r="CH68" s="157">
        <f ca="1">IF(CH67=0,'In depth results'!$M$9,'In depth results'!$M$9)+(CH58-CH59)</f>
        <v>520</v>
      </c>
      <c r="CI68" s="157">
        <f ca="1">IF(CI67=0,'In depth results'!$M$9,'In depth results'!$M$9)+(CI58-CI59)</f>
        <v>520</v>
      </c>
      <c r="CJ68" s="157">
        <f ca="1">IF(CJ67=0,'In depth results'!$M$9,'In depth results'!$M$9)+(CJ58-CJ59)</f>
        <v>520</v>
      </c>
      <c r="CK68" s="157">
        <f ca="1">IF(CK67=0,'In depth results'!$M$9,'In depth results'!$M$9)+(CK58-CK59)</f>
        <v>520</v>
      </c>
      <c r="CL68" s="157">
        <f ca="1">IF(CL67=0,'In depth results'!$M$9,'In depth results'!$M$9)+(CL58-CL59)</f>
        <v>520</v>
      </c>
      <c r="CM68" s="157">
        <f ca="1">IF(CM67=0,'In depth results'!$M$9,'In depth results'!$M$9)+(CM58-CM59)</f>
        <v>520</v>
      </c>
      <c r="CN68" s="157">
        <f ca="1">IF(CN67=0,'In depth results'!$M$9,'In depth results'!$M$9)+(CN58-CN59)</f>
        <v>520</v>
      </c>
      <c r="CO68" s="157">
        <f ca="1">IF(CO67=0,'In depth results'!$M$9,'In depth results'!$M$9)+(CO58-CO59)</f>
        <v>520</v>
      </c>
      <c r="CP68" s="157">
        <f ca="1">IF(CP67=0,'In depth results'!$M$9,'In depth results'!$M$9)+(CP58-CP59)</f>
        <v>520</v>
      </c>
      <c r="CQ68" s="157">
        <f ca="1">IF(CQ67=0,'In depth results'!$M$9,'In depth results'!$M$9)+(CQ58-CQ59)</f>
        <v>520</v>
      </c>
      <c r="CR68" s="157">
        <f ca="1">IF(CR67=0,'In depth results'!$M$9,'In depth results'!$M$9)+(CR58-CR59)</f>
        <v>520</v>
      </c>
      <c r="CS68" s="157">
        <f ca="1">IF(CS67=0,'In depth results'!$M$9,'In depth results'!$M$9)+(CS58-CS59)</f>
        <v>520</v>
      </c>
      <c r="CT68" s="157">
        <f ca="1">IF(CT67=0,'In depth results'!$M$9,'In depth results'!$M$9)+(CT58-CT59)</f>
        <v>520</v>
      </c>
      <c r="CU68" s="157">
        <f ca="1">IF(CU67=0,'In depth results'!$M$9,'In depth results'!$M$9)+(CU58-CU59)</f>
        <v>520</v>
      </c>
    </row>
    <row r="69" spans="1:99" x14ac:dyDescent="0.35">
      <c r="A69" s="33"/>
      <c r="B69" s="156" t="s">
        <v>25</v>
      </c>
      <c r="C69" s="157">
        <f ca="1">IF(C67&lt;C68,C67,C68)</f>
        <v>100</v>
      </c>
      <c r="D69" s="157">
        <f t="shared" ref="D69:BO69" ca="1" si="76">IF(D67&lt;D68,D67,D68)</f>
        <v>100</v>
      </c>
      <c r="E69" s="157">
        <f t="shared" ca="1" si="76"/>
        <v>100</v>
      </c>
      <c r="F69" s="157">
        <f t="shared" ca="1" si="76"/>
        <v>100</v>
      </c>
      <c r="G69" s="157">
        <f t="shared" ca="1" si="76"/>
        <v>100</v>
      </c>
      <c r="H69" s="157">
        <f t="shared" ca="1" si="76"/>
        <v>100</v>
      </c>
      <c r="I69" s="157">
        <f t="shared" ca="1" si="76"/>
        <v>100</v>
      </c>
      <c r="J69" s="157">
        <f t="shared" ca="1" si="76"/>
        <v>100</v>
      </c>
      <c r="K69" s="157">
        <f t="shared" ca="1" si="76"/>
        <v>100</v>
      </c>
      <c r="L69" s="157">
        <f t="shared" ca="1" si="76"/>
        <v>100</v>
      </c>
      <c r="M69" s="157">
        <f t="shared" ca="1" si="76"/>
        <v>100</v>
      </c>
      <c r="N69" s="157">
        <f t="shared" ca="1" si="76"/>
        <v>100</v>
      </c>
      <c r="O69" s="157">
        <f t="shared" ca="1" si="76"/>
        <v>100</v>
      </c>
      <c r="P69" s="157">
        <f t="shared" ca="1" si="76"/>
        <v>100</v>
      </c>
      <c r="Q69" s="157">
        <f t="shared" ca="1" si="76"/>
        <v>100</v>
      </c>
      <c r="R69" s="157">
        <f t="shared" ca="1" si="76"/>
        <v>100</v>
      </c>
      <c r="S69" s="157">
        <f t="shared" ca="1" si="76"/>
        <v>100</v>
      </c>
      <c r="T69" s="157">
        <f t="shared" ca="1" si="76"/>
        <v>100</v>
      </c>
      <c r="U69" s="157">
        <f t="shared" ca="1" si="76"/>
        <v>100</v>
      </c>
      <c r="V69" s="157">
        <f t="shared" ca="1" si="76"/>
        <v>100</v>
      </c>
      <c r="W69" s="157">
        <f t="shared" ca="1" si="76"/>
        <v>100</v>
      </c>
      <c r="X69" s="157">
        <f t="shared" ca="1" si="76"/>
        <v>100</v>
      </c>
      <c r="Y69" s="157">
        <f t="shared" ca="1" si="76"/>
        <v>100</v>
      </c>
      <c r="Z69" s="157">
        <f t="shared" ca="1" si="76"/>
        <v>100</v>
      </c>
      <c r="AA69" s="157">
        <f t="shared" ca="1" si="76"/>
        <v>100</v>
      </c>
      <c r="AB69" s="157">
        <f t="shared" ca="1" si="76"/>
        <v>100</v>
      </c>
      <c r="AC69" s="157">
        <f t="shared" ca="1" si="76"/>
        <v>100</v>
      </c>
      <c r="AD69" s="157">
        <f t="shared" ca="1" si="76"/>
        <v>100</v>
      </c>
      <c r="AE69" s="157">
        <f t="shared" ca="1" si="76"/>
        <v>100</v>
      </c>
      <c r="AF69" s="157">
        <f t="shared" ca="1" si="76"/>
        <v>100</v>
      </c>
      <c r="AG69" s="157">
        <f t="shared" ca="1" si="76"/>
        <v>127.61336450060566</v>
      </c>
      <c r="AH69" s="157">
        <f t="shared" ca="1" si="76"/>
        <v>420</v>
      </c>
      <c r="AI69" s="157">
        <f t="shared" ca="1" si="76"/>
        <v>420</v>
      </c>
      <c r="AJ69" s="157">
        <f t="shared" ca="1" si="76"/>
        <v>420</v>
      </c>
      <c r="AK69" s="157">
        <f t="shared" ca="1" si="76"/>
        <v>420</v>
      </c>
      <c r="AL69" s="157">
        <f t="shared" ca="1" si="76"/>
        <v>420</v>
      </c>
      <c r="AM69" s="157">
        <f t="shared" ca="1" si="76"/>
        <v>420</v>
      </c>
      <c r="AN69" s="157">
        <f t="shared" ca="1" si="76"/>
        <v>420</v>
      </c>
      <c r="AO69" s="157">
        <f t="shared" ca="1" si="76"/>
        <v>420</v>
      </c>
      <c r="AP69" s="157">
        <f t="shared" ca="1" si="76"/>
        <v>420</v>
      </c>
      <c r="AQ69" s="157">
        <f t="shared" ca="1" si="76"/>
        <v>420</v>
      </c>
      <c r="AR69" s="157">
        <f t="shared" ca="1" si="76"/>
        <v>420</v>
      </c>
      <c r="AS69" s="157">
        <f t="shared" ca="1" si="76"/>
        <v>420</v>
      </c>
      <c r="AT69" s="157">
        <f t="shared" ca="1" si="76"/>
        <v>420</v>
      </c>
      <c r="AU69" s="157">
        <f t="shared" ca="1" si="76"/>
        <v>420</v>
      </c>
      <c r="AV69" s="157">
        <f t="shared" ca="1" si="76"/>
        <v>420</v>
      </c>
      <c r="AW69" s="157">
        <f t="shared" ca="1" si="76"/>
        <v>420</v>
      </c>
      <c r="AX69" s="157">
        <f t="shared" ca="1" si="76"/>
        <v>152.38663549939429</v>
      </c>
      <c r="AY69" s="157">
        <f t="shared" ca="1" si="76"/>
        <v>0</v>
      </c>
      <c r="AZ69" s="157">
        <f t="shared" ca="1" si="76"/>
        <v>0</v>
      </c>
      <c r="BA69" s="157">
        <f t="shared" ca="1" si="76"/>
        <v>0</v>
      </c>
      <c r="BB69" s="157">
        <f t="shared" ca="1" si="76"/>
        <v>0</v>
      </c>
      <c r="BC69" s="157">
        <f t="shared" ca="1" si="76"/>
        <v>0</v>
      </c>
      <c r="BD69" s="157">
        <f t="shared" ca="1" si="76"/>
        <v>0</v>
      </c>
      <c r="BE69" s="157">
        <f t="shared" ca="1" si="76"/>
        <v>0</v>
      </c>
      <c r="BF69" s="157">
        <f t="shared" ca="1" si="76"/>
        <v>0</v>
      </c>
      <c r="BG69" s="157">
        <f t="shared" ca="1" si="76"/>
        <v>0</v>
      </c>
      <c r="BH69" s="157">
        <f t="shared" ca="1" si="76"/>
        <v>0</v>
      </c>
      <c r="BI69" s="157">
        <f t="shared" ca="1" si="76"/>
        <v>0</v>
      </c>
      <c r="BJ69" s="157">
        <f t="shared" ca="1" si="76"/>
        <v>0</v>
      </c>
      <c r="BK69" s="157">
        <f t="shared" ca="1" si="76"/>
        <v>0</v>
      </c>
      <c r="BL69" s="157">
        <f t="shared" ca="1" si="76"/>
        <v>0</v>
      </c>
      <c r="BM69" s="157">
        <f t="shared" ca="1" si="76"/>
        <v>0</v>
      </c>
      <c r="BN69" s="157">
        <f t="shared" ca="1" si="76"/>
        <v>0</v>
      </c>
      <c r="BO69" s="157">
        <f t="shared" ca="1" si="76"/>
        <v>0</v>
      </c>
      <c r="BP69" s="157">
        <f t="shared" ref="BP69:CU69" ca="1" si="77">IF(BP67&lt;BP68,BP67,BP68)</f>
        <v>0</v>
      </c>
      <c r="BQ69" s="157">
        <f t="shared" ca="1" si="77"/>
        <v>0</v>
      </c>
      <c r="BR69" s="157">
        <f t="shared" ca="1" si="77"/>
        <v>0</v>
      </c>
      <c r="BS69" s="157">
        <f t="shared" ca="1" si="77"/>
        <v>0</v>
      </c>
      <c r="BT69" s="157">
        <f t="shared" ca="1" si="77"/>
        <v>0</v>
      </c>
      <c r="BU69" s="157">
        <f t="shared" ca="1" si="77"/>
        <v>0</v>
      </c>
      <c r="BV69" s="157">
        <f t="shared" ca="1" si="77"/>
        <v>0</v>
      </c>
      <c r="BW69" s="157">
        <f t="shared" ca="1" si="77"/>
        <v>0</v>
      </c>
      <c r="BX69" s="157">
        <f t="shared" ca="1" si="77"/>
        <v>0</v>
      </c>
      <c r="BY69" s="157">
        <f t="shared" ca="1" si="77"/>
        <v>0</v>
      </c>
      <c r="BZ69" s="157">
        <f t="shared" ca="1" si="77"/>
        <v>0</v>
      </c>
      <c r="CA69" s="157">
        <f t="shared" ca="1" si="77"/>
        <v>0</v>
      </c>
      <c r="CB69" s="157">
        <f t="shared" ca="1" si="77"/>
        <v>0</v>
      </c>
      <c r="CC69" s="157">
        <f t="shared" ca="1" si="77"/>
        <v>0</v>
      </c>
      <c r="CD69" s="157">
        <f t="shared" ca="1" si="77"/>
        <v>0</v>
      </c>
      <c r="CE69" s="157">
        <f t="shared" ca="1" si="77"/>
        <v>0</v>
      </c>
      <c r="CF69" s="157">
        <f t="shared" ca="1" si="77"/>
        <v>0</v>
      </c>
      <c r="CG69" s="157">
        <f t="shared" ca="1" si="77"/>
        <v>0</v>
      </c>
      <c r="CH69" s="157">
        <f t="shared" ca="1" si="77"/>
        <v>0</v>
      </c>
      <c r="CI69" s="157">
        <f t="shared" ca="1" si="77"/>
        <v>0</v>
      </c>
      <c r="CJ69" s="157">
        <f t="shared" ca="1" si="77"/>
        <v>0</v>
      </c>
      <c r="CK69" s="157">
        <f t="shared" ca="1" si="77"/>
        <v>0</v>
      </c>
      <c r="CL69" s="157">
        <f t="shared" ca="1" si="77"/>
        <v>0</v>
      </c>
      <c r="CM69" s="157">
        <f t="shared" ca="1" si="77"/>
        <v>0</v>
      </c>
      <c r="CN69" s="157">
        <f t="shared" ca="1" si="77"/>
        <v>0</v>
      </c>
      <c r="CO69" s="157">
        <f t="shared" ca="1" si="77"/>
        <v>0</v>
      </c>
      <c r="CP69" s="157">
        <f t="shared" ca="1" si="77"/>
        <v>0</v>
      </c>
      <c r="CQ69" s="157">
        <f t="shared" ca="1" si="77"/>
        <v>0</v>
      </c>
      <c r="CR69" s="157">
        <f t="shared" ca="1" si="77"/>
        <v>0</v>
      </c>
      <c r="CS69" s="157">
        <f t="shared" ca="1" si="77"/>
        <v>0</v>
      </c>
      <c r="CT69" s="157">
        <f t="shared" ca="1" si="77"/>
        <v>0</v>
      </c>
      <c r="CU69" s="157">
        <f t="shared" ca="1" si="77"/>
        <v>0</v>
      </c>
    </row>
    <row r="70" spans="1:99" x14ac:dyDescent="0.35">
      <c r="A70" s="33"/>
      <c r="B70" s="156" t="s">
        <v>26</v>
      </c>
      <c r="C70" s="157">
        <f ca="1">C67-C69+C66</f>
        <v>9900</v>
      </c>
      <c r="D70" s="157">
        <f t="shared" ref="D70:BO70" ca="1" si="78">D67-D69</f>
        <v>9800</v>
      </c>
      <c r="E70" s="157">
        <f t="shared" ca="1" si="78"/>
        <v>9700</v>
      </c>
      <c r="F70" s="157">
        <f t="shared" ca="1" si="78"/>
        <v>9600</v>
      </c>
      <c r="G70" s="157">
        <f t="shared" ca="1" si="78"/>
        <v>9500</v>
      </c>
      <c r="H70" s="157">
        <f t="shared" ca="1" si="78"/>
        <v>9400</v>
      </c>
      <c r="I70" s="157">
        <f t="shared" ca="1" si="78"/>
        <v>9300</v>
      </c>
      <c r="J70" s="157">
        <f t="shared" ca="1" si="78"/>
        <v>9200</v>
      </c>
      <c r="K70" s="157">
        <f t="shared" ca="1" si="78"/>
        <v>9100</v>
      </c>
      <c r="L70" s="157">
        <f t="shared" ca="1" si="78"/>
        <v>9000</v>
      </c>
      <c r="M70" s="157">
        <f t="shared" ca="1" si="78"/>
        <v>8900</v>
      </c>
      <c r="N70" s="157">
        <f t="shared" ca="1" si="78"/>
        <v>8800</v>
      </c>
      <c r="O70" s="157">
        <f t="shared" ca="1" si="78"/>
        <v>8700</v>
      </c>
      <c r="P70" s="157">
        <f t="shared" ca="1" si="78"/>
        <v>8600</v>
      </c>
      <c r="Q70" s="157">
        <f t="shared" ca="1" si="78"/>
        <v>8500</v>
      </c>
      <c r="R70" s="157">
        <f t="shared" ca="1" si="78"/>
        <v>8400</v>
      </c>
      <c r="S70" s="157">
        <f t="shared" ca="1" si="78"/>
        <v>8300</v>
      </c>
      <c r="T70" s="157">
        <f t="shared" ca="1" si="78"/>
        <v>8200</v>
      </c>
      <c r="U70" s="157">
        <f t="shared" ca="1" si="78"/>
        <v>8100</v>
      </c>
      <c r="V70" s="157">
        <f t="shared" ca="1" si="78"/>
        <v>8000</v>
      </c>
      <c r="W70" s="157">
        <f t="shared" ca="1" si="78"/>
        <v>7900</v>
      </c>
      <c r="X70" s="157">
        <f t="shared" ca="1" si="78"/>
        <v>7800</v>
      </c>
      <c r="Y70" s="157">
        <f t="shared" ca="1" si="78"/>
        <v>7700</v>
      </c>
      <c r="Z70" s="157">
        <f t="shared" ca="1" si="78"/>
        <v>7600</v>
      </c>
      <c r="AA70" s="157">
        <f t="shared" ca="1" si="78"/>
        <v>7500</v>
      </c>
      <c r="AB70" s="157">
        <f t="shared" ca="1" si="78"/>
        <v>7400</v>
      </c>
      <c r="AC70" s="157">
        <f t="shared" ca="1" si="78"/>
        <v>7300</v>
      </c>
      <c r="AD70" s="157">
        <f t="shared" ca="1" si="78"/>
        <v>7200</v>
      </c>
      <c r="AE70" s="157">
        <f t="shared" ca="1" si="78"/>
        <v>7100</v>
      </c>
      <c r="AF70" s="157">
        <f t="shared" ca="1" si="78"/>
        <v>7000</v>
      </c>
      <c r="AG70" s="157">
        <f t="shared" ca="1" si="78"/>
        <v>6872.3866354993943</v>
      </c>
      <c r="AH70" s="157">
        <f t="shared" ca="1" si="78"/>
        <v>6452.3866354993943</v>
      </c>
      <c r="AI70" s="157">
        <f t="shared" ca="1" si="78"/>
        <v>6032.3866354993943</v>
      </c>
      <c r="AJ70" s="157">
        <f t="shared" ca="1" si="78"/>
        <v>5612.3866354993943</v>
      </c>
      <c r="AK70" s="157">
        <f t="shared" ca="1" si="78"/>
        <v>5192.3866354993943</v>
      </c>
      <c r="AL70" s="157">
        <f t="shared" ca="1" si="78"/>
        <v>4772.3866354993943</v>
      </c>
      <c r="AM70" s="157">
        <f t="shared" ca="1" si="78"/>
        <v>4352.3866354993943</v>
      </c>
      <c r="AN70" s="157">
        <f t="shared" ca="1" si="78"/>
        <v>3932.3866354993943</v>
      </c>
      <c r="AO70" s="157">
        <f t="shared" ca="1" si="78"/>
        <v>3512.3866354993943</v>
      </c>
      <c r="AP70" s="157">
        <f t="shared" ca="1" si="78"/>
        <v>3092.3866354993943</v>
      </c>
      <c r="AQ70" s="157">
        <f t="shared" ca="1" si="78"/>
        <v>2672.3866354993943</v>
      </c>
      <c r="AR70" s="157">
        <f t="shared" ca="1" si="78"/>
        <v>2252.3866354993943</v>
      </c>
      <c r="AS70" s="157">
        <f t="shared" ca="1" si="78"/>
        <v>1832.3866354993943</v>
      </c>
      <c r="AT70" s="157">
        <f t="shared" ca="1" si="78"/>
        <v>1412.3866354993943</v>
      </c>
      <c r="AU70" s="157">
        <f t="shared" ca="1" si="78"/>
        <v>992.38663549939429</v>
      </c>
      <c r="AV70" s="157">
        <f t="shared" ca="1" si="78"/>
        <v>572.38663549939429</v>
      </c>
      <c r="AW70" s="157">
        <f t="shared" ca="1" si="78"/>
        <v>152.38663549939429</v>
      </c>
      <c r="AX70" s="157">
        <f t="shared" ca="1" si="78"/>
        <v>0</v>
      </c>
      <c r="AY70" s="157">
        <f t="shared" ca="1" si="78"/>
        <v>0</v>
      </c>
      <c r="AZ70" s="157">
        <f t="shared" ca="1" si="78"/>
        <v>0</v>
      </c>
      <c r="BA70" s="157">
        <f t="shared" ca="1" si="78"/>
        <v>0</v>
      </c>
      <c r="BB70" s="157">
        <f t="shared" ca="1" si="78"/>
        <v>0</v>
      </c>
      <c r="BC70" s="157">
        <f t="shared" ca="1" si="78"/>
        <v>0</v>
      </c>
      <c r="BD70" s="157">
        <f t="shared" ca="1" si="78"/>
        <v>0</v>
      </c>
      <c r="BE70" s="157">
        <f t="shared" ca="1" si="78"/>
        <v>0</v>
      </c>
      <c r="BF70" s="157">
        <f t="shared" ca="1" si="78"/>
        <v>0</v>
      </c>
      <c r="BG70" s="157">
        <f t="shared" ca="1" si="78"/>
        <v>0</v>
      </c>
      <c r="BH70" s="157">
        <f t="shared" ca="1" si="78"/>
        <v>0</v>
      </c>
      <c r="BI70" s="157">
        <f t="shared" ca="1" si="78"/>
        <v>0</v>
      </c>
      <c r="BJ70" s="157">
        <f t="shared" ca="1" si="78"/>
        <v>0</v>
      </c>
      <c r="BK70" s="157">
        <f t="shared" ca="1" si="78"/>
        <v>0</v>
      </c>
      <c r="BL70" s="157">
        <f t="shared" ca="1" si="78"/>
        <v>0</v>
      </c>
      <c r="BM70" s="157">
        <f t="shared" ca="1" si="78"/>
        <v>0</v>
      </c>
      <c r="BN70" s="157">
        <f t="shared" ca="1" si="78"/>
        <v>0</v>
      </c>
      <c r="BO70" s="157">
        <f t="shared" ca="1" si="78"/>
        <v>0</v>
      </c>
      <c r="BP70" s="157">
        <f t="shared" ref="BP70:CU70" ca="1" si="79">BP67-BP69</f>
        <v>0</v>
      </c>
      <c r="BQ70" s="157">
        <f t="shared" ca="1" si="79"/>
        <v>0</v>
      </c>
      <c r="BR70" s="157">
        <f t="shared" ca="1" si="79"/>
        <v>0</v>
      </c>
      <c r="BS70" s="157">
        <f t="shared" ca="1" si="79"/>
        <v>0</v>
      </c>
      <c r="BT70" s="157">
        <f t="shared" ca="1" si="79"/>
        <v>0</v>
      </c>
      <c r="BU70" s="157">
        <f t="shared" ca="1" si="79"/>
        <v>0</v>
      </c>
      <c r="BV70" s="157">
        <f t="shared" ca="1" si="79"/>
        <v>0</v>
      </c>
      <c r="BW70" s="157">
        <f t="shared" ca="1" si="79"/>
        <v>0</v>
      </c>
      <c r="BX70" s="157">
        <f t="shared" ca="1" si="79"/>
        <v>0</v>
      </c>
      <c r="BY70" s="157">
        <f t="shared" ca="1" si="79"/>
        <v>0</v>
      </c>
      <c r="BZ70" s="157">
        <f t="shared" ca="1" si="79"/>
        <v>0</v>
      </c>
      <c r="CA70" s="157">
        <f t="shared" ca="1" si="79"/>
        <v>0</v>
      </c>
      <c r="CB70" s="157">
        <f t="shared" ca="1" si="79"/>
        <v>0</v>
      </c>
      <c r="CC70" s="157">
        <f t="shared" ca="1" si="79"/>
        <v>0</v>
      </c>
      <c r="CD70" s="157">
        <f t="shared" ca="1" si="79"/>
        <v>0</v>
      </c>
      <c r="CE70" s="157">
        <f t="shared" ca="1" si="79"/>
        <v>0</v>
      </c>
      <c r="CF70" s="157">
        <f t="shared" ca="1" si="79"/>
        <v>0</v>
      </c>
      <c r="CG70" s="157">
        <f t="shared" ca="1" si="79"/>
        <v>0</v>
      </c>
      <c r="CH70" s="157">
        <f t="shared" ca="1" si="79"/>
        <v>0</v>
      </c>
      <c r="CI70" s="157">
        <f t="shared" ca="1" si="79"/>
        <v>0</v>
      </c>
      <c r="CJ70" s="157">
        <f t="shared" ca="1" si="79"/>
        <v>0</v>
      </c>
      <c r="CK70" s="157">
        <f t="shared" ca="1" si="79"/>
        <v>0</v>
      </c>
      <c r="CL70" s="157">
        <f t="shared" ca="1" si="79"/>
        <v>0</v>
      </c>
      <c r="CM70" s="157">
        <f t="shared" ca="1" si="79"/>
        <v>0</v>
      </c>
      <c r="CN70" s="157">
        <f t="shared" ca="1" si="79"/>
        <v>0</v>
      </c>
      <c r="CO70" s="157">
        <f t="shared" ca="1" si="79"/>
        <v>0</v>
      </c>
      <c r="CP70" s="157">
        <f t="shared" ca="1" si="79"/>
        <v>0</v>
      </c>
      <c r="CQ70" s="157">
        <f t="shared" ca="1" si="79"/>
        <v>0</v>
      </c>
      <c r="CR70" s="157">
        <f t="shared" ca="1" si="79"/>
        <v>0</v>
      </c>
      <c r="CS70" s="157">
        <f t="shared" ca="1" si="79"/>
        <v>0</v>
      </c>
      <c r="CT70" s="157">
        <f t="shared" ca="1" si="79"/>
        <v>0</v>
      </c>
      <c r="CU70" s="157">
        <f t="shared" ca="1" si="79"/>
        <v>0</v>
      </c>
    </row>
    <row r="71" spans="1:99" x14ac:dyDescent="0.35">
      <c r="A71" s="33"/>
      <c r="B71" s="156"/>
      <c r="C71" s="155" t="str">
        <f ca="1">IF(C70=0,"PAID OFF","")</f>
        <v/>
      </c>
      <c r="D71" s="155" t="str">
        <f t="shared" ref="D71:BO71" ca="1" si="80">IF(D70=0,"PAID OFF","")</f>
        <v/>
      </c>
      <c r="E71" s="155" t="str">
        <f t="shared" ca="1" si="80"/>
        <v/>
      </c>
      <c r="F71" s="155" t="str">
        <f t="shared" ca="1" si="80"/>
        <v/>
      </c>
      <c r="G71" s="155" t="str">
        <f t="shared" ca="1" si="80"/>
        <v/>
      </c>
      <c r="H71" s="155" t="str">
        <f t="shared" ca="1" si="80"/>
        <v/>
      </c>
      <c r="I71" s="155" t="str">
        <f t="shared" ca="1" si="80"/>
        <v/>
      </c>
      <c r="J71" s="155" t="str">
        <f t="shared" ca="1" si="80"/>
        <v/>
      </c>
      <c r="K71" s="155" t="str">
        <f t="shared" ca="1" si="80"/>
        <v/>
      </c>
      <c r="L71" s="155" t="str">
        <f t="shared" ca="1" si="80"/>
        <v/>
      </c>
      <c r="M71" s="155" t="str">
        <f t="shared" ca="1" si="80"/>
        <v/>
      </c>
      <c r="N71" s="155" t="str">
        <f t="shared" ca="1" si="80"/>
        <v/>
      </c>
      <c r="O71" s="155" t="str">
        <f t="shared" ca="1" si="80"/>
        <v/>
      </c>
      <c r="P71" s="155" t="str">
        <f t="shared" ca="1" si="80"/>
        <v/>
      </c>
      <c r="Q71" s="155" t="str">
        <f t="shared" ca="1" si="80"/>
        <v/>
      </c>
      <c r="R71" s="155" t="str">
        <f t="shared" ca="1" si="80"/>
        <v/>
      </c>
      <c r="S71" s="155" t="str">
        <f t="shared" ca="1" si="80"/>
        <v/>
      </c>
      <c r="T71" s="155" t="str">
        <f t="shared" ca="1" si="80"/>
        <v/>
      </c>
      <c r="U71" s="155" t="str">
        <f t="shared" ca="1" si="80"/>
        <v/>
      </c>
      <c r="V71" s="155" t="str">
        <f t="shared" ca="1" si="80"/>
        <v/>
      </c>
      <c r="W71" s="155" t="str">
        <f t="shared" ca="1" si="80"/>
        <v/>
      </c>
      <c r="X71" s="155" t="str">
        <f t="shared" ca="1" si="80"/>
        <v/>
      </c>
      <c r="Y71" s="155" t="str">
        <f t="shared" ca="1" si="80"/>
        <v/>
      </c>
      <c r="Z71" s="155" t="str">
        <f t="shared" ca="1" si="80"/>
        <v/>
      </c>
      <c r="AA71" s="155" t="str">
        <f t="shared" ca="1" si="80"/>
        <v/>
      </c>
      <c r="AB71" s="155" t="str">
        <f t="shared" ca="1" si="80"/>
        <v/>
      </c>
      <c r="AC71" s="155" t="str">
        <f t="shared" ca="1" si="80"/>
        <v/>
      </c>
      <c r="AD71" s="155" t="str">
        <f t="shared" ca="1" si="80"/>
        <v/>
      </c>
      <c r="AE71" s="155" t="str">
        <f t="shared" ca="1" si="80"/>
        <v/>
      </c>
      <c r="AF71" s="155" t="str">
        <f t="shared" ca="1" si="80"/>
        <v/>
      </c>
      <c r="AG71" s="155" t="str">
        <f t="shared" ca="1" si="80"/>
        <v/>
      </c>
      <c r="AH71" s="155" t="str">
        <f t="shared" ca="1" si="80"/>
        <v/>
      </c>
      <c r="AI71" s="155" t="str">
        <f t="shared" ca="1" si="80"/>
        <v/>
      </c>
      <c r="AJ71" s="155" t="str">
        <f t="shared" ca="1" si="80"/>
        <v/>
      </c>
      <c r="AK71" s="155" t="str">
        <f t="shared" ca="1" si="80"/>
        <v/>
      </c>
      <c r="AL71" s="155" t="str">
        <f t="shared" ca="1" si="80"/>
        <v/>
      </c>
      <c r="AM71" s="155" t="str">
        <f t="shared" ca="1" si="80"/>
        <v/>
      </c>
      <c r="AN71" s="155" t="str">
        <f t="shared" ca="1" si="80"/>
        <v/>
      </c>
      <c r="AO71" s="155" t="str">
        <f t="shared" ca="1" si="80"/>
        <v/>
      </c>
      <c r="AP71" s="155" t="str">
        <f t="shared" ca="1" si="80"/>
        <v/>
      </c>
      <c r="AQ71" s="155" t="str">
        <f t="shared" ca="1" si="80"/>
        <v/>
      </c>
      <c r="AR71" s="155" t="str">
        <f t="shared" ca="1" si="80"/>
        <v/>
      </c>
      <c r="AS71" s="155" t="str">
        <f t="shared" ca="1" si="80"/>
        <v/>
      </c>
      <c r="AT71" s="155" t="str">
        <f t="shared" ca="1" si="80"/>
        <v/>
      </c>
      <c r="AU71" s="155" t="str">
        <f t="shared" ca="1" si="80"/>
        <v/>
      </c>
      <c r="AV71" s="155" t="str">
        <f t="shared" ca="1" si="80"/>
        <v/>
      </c>
      <c r="AW71" s="155" t="str">
        <f t="shared" ca="1" si="80"/>
        <v/>
      </c>
      <c r="AX71" s="155" t="str">
        <f t="shared" ca="1" si="80"/>
        <v>PAID OFF</v>
      </c>
      <c r="AY71" s="155" t="str">
        <f t="shared" ca="1" si="80"/>
        <v>PAID OFF</v>
      </c>
      <c r="AZ71" s="155" t="str">
        <f t="shared" ca="1" si="80"/>
        <v>PAID OFF</v>
      </c>
      <c r="BA71" s="155" t="str">
        <f t="shared" ca="1" si="80"/>
        <v>PAID OFF</v>
      </c>
      <c r="BB71" s="155" t="str">
        <f t="shared" ca="1" si="80"/>
        <v>PAID OFF</v>
      </c>
      <c r="BC71" s="155" t="str">
        <f t="shared" ca="1" si="80"/>
        <v>PAID OFF</v>
      </c>
      <c r="BD71" s="155" t="str">
        <f t="shared" ca="1" si="80"/>
        <v>PAID OFF</v>
      </c>
      <c r="BE71" s="155" t="str">
        <f t="shared" ca="1" si="80"/>
        <v>PAID OFF</v>
      </c>
      <c r="BF71" s="155" t="str">
        <f t="shared" ca="1" si="80"/>
        <v>PAID OFF</v>
      </c>
      <c r="BG71" s="155" t="str">
        <f t="shared" ca="1" si="80"/>
        <v>PAID OFF</v>
      </c>
      <c r="BH71" s="155" t="str">
        <f t="shared" ca="1" si="80"/>
        <v>PAID OFF</v>
      </c>
      <c r="BI71" s="155" t="str">
        <f t="shared" ca="1" si="80"/>
        <v>PAID OFF</v>
      </c>
      <c r="BJ71" s="155" t="str">
        <f t="shared" ca="1" si="80"/>
        <v>PAID OFF</v>
      </c>
      <c r="BK71" s="155" t="str">
        <f t="shared" ca="1" si="80"/>
        <v>PAID OFF</v>
      </c>
      <c r="BL71" s="155" t="str">
        <f t="shared" ca="1" si="80"/>
        <v>PAID OFF</v>
      </c>
      <c r="BM71" s="155" t="str">
        <f t="shared" ca="1" si="80"/>
        <v>PAID OFF</v>
      </c>
      <c r="BN71" s="155" t="str">
        <f t="shared" ca="1" si="80"/>
        <v>PAID OFF</v>
      </c>
      <c r="BO71" s="155" t="str">
        <f t="shared" ca="1" si="80"/>
        <v>PAID OFF</v>
      </c>
      <c r="BP71" s="155" t="str">
        <f t="shared" ref="BP71:CU71" ca="1" si="81">IF(BP70=0,"PAID OFF","")</f>
        <v>PAID OFF</v>
      </c>
      <c r="BQ71" s="155" t="str">
        <f t="shared" ca="1" si="81"/>
        <v>PAID OFF</v>
      </c>
      <c r="BR71" s="155" t="str">
        <f t="shared" ca="1" si="81"/>
        <v>PAID OFF</v>
      </c>
      <c r="BS71" s="155" t="str">
        <f t="shared" ca="1" si="81"/>
        <v>PAID OFF</v>
      </c>
      <c r="BT71" s="155" t="str">
        <f t="shared" ca="1" si="81"/>
        <v>PAID OFF</v>
      </c>
      <c r="BU71" s="155" t="str">
        <f t="shared" ca="1" si="81"/>
        <v>PAID OFF</v>
      </c>
      <c r="BV71" s="155" t="str">
        <f t="shared" ca="1" si="81"/>
        <v>PAID OFF</v>
      </c>
      <c r="BW71" s="155" t="str">
        <f t="shared" ca="1" si="81"/>
        <v>PAID OFF</v>
      </c>
      <c r="BX71" s="155" t="str">
        <f t="shared" ca="1" si="81"/>
        <v>PAID OFF</v>
      </c>
      <c r="BY71" s="155" t="str">
        <f t="shared" ca="1" si="81"/>
        <v>PAID OFF</v>
      </c>
      <c r="BZ71" s="155" t="str">
        <f t="shared" ca="1" si="81"/>
        <v>PAID OFF</v>
      </c>
      <c r="CA71" s="155" t="str">
        <f t="shared" ca="1" si="81"/>
        <v>PAID OFF</v>
      </c>
      <c r="CB71" s="155" t="str">
        <f t="shared" ca="1" si="81"/>
        <v>PAID OFF</v>
      </c>
      <c r="CC71" s="155" t="str">
        <f t="shared" ca="1" si="81"/>
        <v>PAID OFF</v>
      </c>
      <c r="CD71" s="155" t="str">
        <f t="shared" ca="1" si="81"/>
        <v>PAID OFF</v>
      </c>
      <c r="CE71" s="155" t="str">
        <f t="shared" ca="1" si="81"/>
        <v>PAID OFF</v>
      </c>
      <c r="CF71" s="155" t="str">
        <f t="shared" ca="1" si="81"/>
        <v>PAID OFF</v>
      </c>
      <c r="CG71" s="155" t="str">
        <f t="shared" ca="1" si="81"/>
        <v>PAID OFF</v>
      </c>
      <c r="CH71" s="155" t="str">
        <f t="shared" ca="1" si="81"/>
        <v>PAID OFF</v>
      </c>
      <c r="CI71" s="155" t="str">
        <f t="shared" ca="1" si="81"/>
        <v>PAID OFF</v>
      </c>
      <c r="CJ71" s="155" t="str">
        <f t="shared" ca="1" si="81"/>
        <v>PAID OFF</v>
      </c>
      <c r="CK71" s="155" t="str">
        <f t="shared" ca="1" si="81"/>
        <v>PAID OFF</v>
      </c>
      <c r="CL71" s="155" t="str">
        <f t="shared" ca="1" si="81"/>
        <v>PAID OFF</v>
      </c>
      <c r="CM71" s="155" t="str">
        <f t="shared" ca="1" si="81"/>
        <v>PAID OFF</v>
      </c>
      <c r="CN71" s="155" t="str">
        <f t="shared" ca="1" si="81"/>
        <v>PAID OFF</v>
      </c>
      <c r="CO71" s="155" t="str">
        <f t="shared" ca="1" si="81"/>
        <v>PAID OFF</v>
      </c>
      <c r="CP71" s="155" t="str">
        <f t="shared" ca="1" si="81"/>
        <v>PAID OFF</v>
      </c>
      <c r="CQ71" s="155" t="str">
        <f t="shared" ca="1" si="81"/>
        <v>PAID OFF</v>
      </c>
      <c r="CR71" s="155" t="str">
        <f t="shared" ca="1" si="81"/>
        <v>PAID OFF</v>
      </c>
      <c r="CS71" s="155" t="str">
        <f t="shared" ca="1" si="81"/>
        <v>PAID OFF</v>
      </c>
      <c r="CT71" s="155" t="str">
        <f t="shared" ca="1" si="81"/>
        <v>PAID OFF</v>
      </c>
      <c r="CU71" s="155" t="str">
        <f t="shared" ca="1" si="81"/>
        <v>PAID OFF</v>
      </c>
    </row>
    <row r="72" spans="1:99" x14ac:dyDescent="0.35">
      <c r="A72" s="33"/>
      <c r="B72" s="156" t="s">
        <v>34</v>
      </c>
      <c r="C72" s="156">
        <f ca="1">IF(C71="PAID OFF",1,1)</f>
        <v>1</v>
      </c>
      <c r="D72" s="156">
        <f ca="1">IF(D71="PAID OFF","",C72+1)</f>
        <v>2</v>
      </c>
      <c r="E72" s="156">
        <f ca="1">IF(E71="PAID OFF","",D72+1)</f>
        <v>3</v>
      </c>
      <c r="F72" s="156">
        <f t="shared" ref="F72:BQ72" ca="1" si="82">IF(F71="PAID OFF","",E72+1)</f>
        <v>4</v>
      </c>
      <c r="G72" s="156">
        <f t="shared" ca="1" si="82"/>
        <v>5</v>
      </c>
      <c r="H72" s="156">
        <f t="shared" ca="1" si="82"/>
        <v>6</v>
      </c>
      <c r="I72" s="156">
        <f t="shared" ca="1" si="82"/>
        <v>7</v>
      </c>
      <c r="J72" s="156">
        <f t="shared" ca="1" si="82"/>
        <v>8</v>
      </c>
      <c r="K72" s="156">
        <f t="shared" ca="1" si="82"/>
        <v>9</v>
      </c>
      <c r="L72" s="156">
        <f t="shared" ca="1" si="82"/>
        <v>10</v>
      </c>
      <c r="M72" s="156">
        <f t="shared" ca="1" si="82"/>
        <v>11</v>
      </c>
      <c r="N72" s="156">
        <f t="shared" ca="1" si="82"/>
        <v>12</v>
      </c>
      <c r="O72" s="156">
        <f t="shared" ca="1" si="82"/>
        <v>13</v>
      </c>
      <c r="P72" s="156">
        <f t="shared" ca="1" si="82"/>
        <v>14</v>
      </c>
      <c r="Q72" s="156">
        <f t="shared" ca="1" si="82"/>
        <v>15</v>
      </c>
      <c r="R72" s="156">
        <f t="shared" ca="1" si="82"/>
        <v>16</v>
      </c>
      <c r="S72" s="156">
        <f t="shared" ca="1" si="82"/>
        <v>17</v>
      </c>
      <c r="T72" s="156">
        <f t="shared" ca="1" si="82"/>
        <v>18</v>
      </c>
      <c r="U72" s="156">
        <f t="shared" ca="1" si="82"/>
        <v>19</v>
      </c>
      <c r="V72" s="156">
        <f t="shared" ca="1" si="82"/>
        <v>20</v>
      </c>
      <c r="W72" s="156">
        <f t="shared" ca="1" si="82"/>
        <v>21</v>
      </c>
      <c r="X72" s="156">
        <f t="shared" ca="1" si="82"/>
        <v>22</v>
      </c>
      <c r="Y72" s="156">
        <f t="shared" ca="1" si="82"/>
        <v>23</v>
      </c>
      <c r="Z72" s="156">
        <f t="shared" ca="1" si="82"/>
        <v>24</v>
      </c>
      <c r="AA72" s="156">
        <f t="shared" ca="1" si="82"/>
        <v>25</v>
      </c>
      <c r="AB72" s="156">
        <f t="shared" ca="1" si="82"/>
        <v>26</v>
      </c>
      <c r="AC72" s="156">
        <f t="shared" ca="1" si="82"/>
        <v>27</v>
      </c>
      <c r="AD72" s="156">
        <f t="shared" ca="1" si="82"/>
        <v>28</v>
      </c>
      <c r="AE72" s="156">
        <f t="shared" ca="1" si="82"/>
        <v>29</v>
      </c>
      <c r="AF72" s="156">
        <f t="shared" ca="1" si="82"/>
        <v>30</v>
      </c>
      <c r="AG72" s="156">
        <f t="shared" ca="1" si="82"/>
        <v>31</v>
      </c>
      <c r="AH72" s="156">
        <f t="shared" ca="1" si="82"/>
        <v>32</v>
      </c>
      <c r="AI72" s="156">
        <f t="shared" ca="1" si="82"/>
        <v>33</v>
      </c>
      <c r="AJ72" s="156">
        <f t="shared" ca="1" si="82"/>
        <v>34</v>
      </c>
      <c r="AK72" s="156">
        <f t="shared" ca="1" si="82"/>
        <v>35</v>
      </c>
      <c r="AL72" s="156">
        <f t="shared" ca="1" si="82"/>
        <v>36</v>
      </c>
      <c r="AM72" s="156">
        <f t="shared" ca="1" si="82"/>
        <v>37</v>
      </c>
      <c r="AN72" s="156">
        <f t="shared" ca="1" si="82"/>
        <v>38</v>
      </c>
      <c r="AO72" s="156">
        <f t="shared" ca="1" si="82"/>
        <v>39</v>
      </c>
      <c r="AP72" s="156">
        <f t="shared" ca="1" si="82"/>
        <v>40</v>
      </c>
      <c r="AQ72" s="156">
        <f t="shared" ca="1" si="82"/>
        <v>41</v>
      </c>
      <c r="AR72" s="156">
        <f t="shared" ca="1" si="82"/>
        <v>42</v>
      </c>
      <c r="AS72" s="156">
        <f t="shared" ca="1" si="82"/>
        <v>43</v>
      </c>
      <c r="AT72" s="156">
        <f t="shared" ca="1" si="82"/>
        <v>44</v>
      </c>
      <c r="AU72" s="156">
        <f t="shared" ca="1" si="82"/>
        <v>45</v>
      </c>
      <c r="AV72" s="156">
        <f t="shared" ca="1" si="82"/>
        <v>46</v>
      </c>
      <c r="AW72" s="156">
        <f t="shared" ca="1" si="82"/>
        <v>47</v>
      </c>
      <c r="AX72" s="156" t="str">
        <f t="shared" ca="1" si="82"/>
        <v/>
      </c>
      <c r="AY72" s="156" t="str">
        <f t="shared" ca="1" si="82"/>
        <v/>
      </c>
      <c r="AZ72" s="156" t="str">
        <f t="shared" ca="1" si="82"/>
        <v/>
      </c>
      <c r="BA72" s="156" t="str">
        <f t="shared" ca="1" si="82"/>
        <v/>
      </c>
      <c r="BB72" s="156" t="str">
        <f t="shared" ca="1" si="82"/>
        <v/>
      </c>
      <c r="BC72" s="156" t="str">
        <f t="shared" ca="1" si="82"/>
        <v/>
      </c>
      <c r="BD72" s="156" t="str">
        <f t="shared" ca="1" si="82"/>
        <v/>
      </c>
      <c r="BE72" s="156" t="str">
        <f t="shared" ca="1" si="82"/>
        <v/>
      </c>
      <c r="BF72" s="156" t="str">
        <f t="shared" ca="1" si="82"/>
        <v/>
      </c>
      <c r="BG72" s="156" t="str">
        <f t="shared" ca="1" si="82"/>
        <v/>
      </c>
      <c r="BH72" s="156" t="str">
        <f t="shared" ca="1" si="82"/>
        <v/>
      </c>
      <c r="BI72" s="156" t="str">
        <f t="shared" ca="1" si="82"/>
        <v/>
      </c>
      <c r="BJ72" s="156" t="str">
        <f t="shared" ca="1" si="82"/>
        <v/>
      </c>
      <c r="BK72" s="156" t="str">
        <f t="shared" ca="1" si="82"/>
        <v/>
      </c>
      <c r="BL72" s="156" t="str">
        <f t="shared" ca="1" si="82"/>
        <v/>
      </c>
      <c r="BM72" s="156" t="str">
        <f t="shared" ca="1" si="82"/>
        <v/>
      </c>
      <c r="BN72" s="156" t="str">
        <f t="shared" ca="1" si="82"/>
        <v/>
      </c>
      <c r="BO72" s="156" t="str">
        <f t="shared" ca="1" si="82"/>
        <v/>
      </c>
      <c r="BP72" s="156" t="str">
        <f t="shared" ca="1" si="82"/>
        <v/>
      </c>
      <c r="BQ72" s="156" t="str">
        <f t="shared" ca="1" si="82"/>
        <v/>
      </c>
      <c r="BR72" s="156" t="str">
        <f t="shared" ref="BR72:CU72" ca="1" si="83">IF(BR71="PAID OFF","",BQ72+1)</f>
        <v/>
      </c>
      <c r="BS72" s="156" t="str">
        <f t="shared" ca="1" si="83"/>
        <v/>
      </c>
      <c r="BT72" s="156" t="str">
        <f t="shared" ca="1" si="83"/>
        <v/>
      </c>
      <c r="BU72" s="156" t="str">
        <f t="shared" ca="1" si="83"/>
        <v/>
      </c>
      <c r="BV72" s="156" t="str">
        <f t="shared" ca="1" si="83"/>
        <v/>
      </c>
      <c r="BW72" s="156" t="str">
        <f t="shared" ca="1" si="83"/>
        <v/>
      </c>
      <c r="BX72" s="156" t="str">
        <f t="shared" ca="1" si="83"/>
        <v/>
      </c>
      <c r="BY72" s="156" t="str">
        <f t="shared" ca="1" si="83"/>
        <v/>
      </c>
      <c r="BZ72" s="156" t="str">
        <f t="shared" ca="1" si="83"/>
        <v/>
      </c>
      <c r="CA72" s="156" t="str">
        <f t="shared" ca="1" si="83"/>
        <v/>
      </c>
      <c r="CB72" s="156" t="str">
        <f t="shared" ca="1" si="83"/>
        <v/>
      </c>
      <c r="CC72" s="156" t="str">
        <f t="shared" ca="1" si="83"/>
        <v/>
      </c>
      <c r="CD72" s="156" t="str">
        <f t="shared" ca="1" si="83"/>
        <v/>
      </c>
      <c r="CE72" s="156" t="str">
        <f t="shared" ca="1" si="83"/>
        <v/>
      </c>
      <c r="CF72" s="156" t="str">
        <f t="shared" ca="1" si="83"/>
        <v/>
      </c>
      <c r="CG72" s="156" t="str">
        <f t="shared" ca="1" si="83"/>
        <v/>
      </c>
      <c r="CH72" s="156" t="str">
        <f t="shared" ca="1" si="83"/>
        <v/>
      </c>
      <c r="CI72" s="156" t="str">
        <f t="shared" ca="1" si="83"/>
        <v/>
      </c>
      <c r="CJ72" s="156" t="str">
        <f t="shared" ca="1" si="83"/>
        <v/>
      </c>
      <c r="CK72" s="156" t="str">
        <f t="shared" ca="1" si="83"/>
        <v/>
      </c>
      <c r="CL72" s="156" t="str">
        <f t="shared" ca="1" si="83"/>
        <v/>
      </c>
      <c r="CM72" s="156" t="str">
        <f t="shared" ca="1" si="83"/>
        <v/>
      </c>
      <c r="CN72" s="156" t="str">
        <f t="shared" ca="1" si="83"/>
        <v/>
      </c>
      <c r="CO72" s="156" t="str">
        <f t="shared" ca="1" si="83"/>
        <v/>
      </c>
      <c r="CP72" s="156" t="str">
        <f t="shared" ca="1" si="83"/>
        <v/>
      </c>
      <c r="CQ72" s="156" t="str">
        <f t="shared" ca="1" si="83"/>
        <v/>
      </c>
      <c r="CR72" s="156" t="str">
        <f t="shared" ca="1" si="83"/>
        <v/>
      </c>
      <c r="CS72" s="156" t="str">
        <f t="shared" ca="1" si="83"/>
        <v/>
      </c>
      <c r="CT72" s="156" t="str">
        <f t="shared" ca="1" si="83"/>
        <v/>
      </c>
      <c r="CU72" s="156" t="str">
        <f t="shared" ca="1" si="83"/>
        <v/>
      </c>
    </row>
    <row r="73" spans="1:99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</row>
    <row r="74" spans="1:99" x14ac:dyDescent="0.3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</row>
    <row r="75" spans="1:99" x14ac:dyDescent="0.3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</row>
    <row r="76" spans="1:99" x14ac:dyDescent="0.3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</row>
    <row r="77" spans="1:99" x14ac:dyDescent="0.3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</row>
    <row r="78" spans="1:99" x14ac:dyDescent="0.3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</row>
    <row r="79" spans="1:99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</row>
    <row r="80" spans="1:99" x14ac:dyDescent="0.3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</row>
    <row r="81" spans="1:99" x14ac:dyDescent="0.3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</row>
    <row r="82" spans="1:99" x14ac:dyDescent="0.3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</row>
    <row r="83" spans="1:99" x14ac:dyDescent="0.3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</row>
    <row r="84" spans="1:99" x14ac:dyDescent="0.3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</row>
    <row r="85" spans="1:99" x14ac:dyDescent="0.3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</row>
    <row r="86" spans="1:99" x14ac:dyDescent="0.3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</row>
    <row r="87" spans="1:99" x14ac:dyDescent="0.3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</row>
    <row r="88" spans="1:99" x14ac:dyDescent="0.3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</row>
    <row r="89" spans="1:99" x14ac:dyDescent="0.3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</row>
    <row r="90" spans="1:99" x14ac:dyDescent="0.3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</row>
    <row r="91" spans="1:99" x14ac:dyDescent="0.3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</row>
    <row r="92" spans="1:99" x14ac:dyDescent="0.3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</row>
    <row r="93" spans="1:99" x14ac:dyDescent="0.3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</row>
    <row r="94" spans="1:99" x14ac:dyDescent="0.3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</row>
    <row r="95" spans="1:99" x14ac:dyDescent="0.3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</row>
    <row r="96" spans="1:99" x14ac:dyDescent="0.3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</row>
    <row r="97" spans="1:99" x14ac:dyDescent="0.3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</row>
    <row r="98" spans="1:99" x14ac:dyDescent="0.3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</row>
    <row r="99" spans="1:99" x14ac:dyDescent="0.3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</row>
    <row r="100" spans="1:99" x14ac:dyDescent="0.3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</row>
    <row r="101" spans="1:99" x14ac:dyDescent="0.3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</row>
    <row r="102" spans="1:99" x14ac:dyDescent="0.3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</row>
    <row r="103" spans="1:99" x14ac:dyDescent="0.3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</row>
    <row r="104" spans="1:99" x14ac:dyDescent="0.3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</row>
    <row r="105" spans="1:99" x14ac:dyDescent="0.3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</row>
    <row r="106" spans="1:99" x14ac:dyDescent="0.3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</row>
    <row r="107" spans="1:99" x14ac:dyDescent="0.3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</row>
    <row r="108" spans="1:99" x14ac:dyDescent="0.3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</row>
    <row r="109" spans="1:99" x14ac:dyDescent="0.3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</row>
    <row r="110" spans="1:99" x14ac:dyDescent="0.3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</row>
    <row r="111" spans="1:99" x14ac:dyDescent="0.3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</row>
    <row r="112" spans="1:99" x14ac:dyDescent="0.3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</row>
    <row r="113" spans="1:99" x14ac:dyDescent="0.3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</row>
    <row r="114" spans="1:99" x14ac:dyDescent="0.3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</row>
    <row r="115" spans="1:99" x14ac:dyDescent="0.3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</row>
    <row r="116" spans="1:99" x14ac:dyDescent="0.3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</row>
    <row r="117" spans="1:99" x14ac:dyDescent="0.3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</row>
    <row r="118" spans="1:99" x14ac:dyDescent="0.3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</row>
    <row r="119" spans="1:99" x14ac:dyDescent="0.3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</row>
    <row r="120" spans="1:99" x14ac:dyDescent="0.3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</row>
    <row r="121" spans="1:99" x14ac:dyDescent="0.3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</row>
    <row r="122" spans="1:99" x14ac:dyDescent="0.3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</row>
    <row r="123" spans="1:99" x14ac:dyDescent="0.3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</row>
    <row r="124" spans="1:99" x14ac:dyDescent="0.3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</row>
    <row r="125" spans="1:99" x14ac:dyDescent="0.3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</row>
    <row r="126" spans="1:99" x14ac:dyDescent="0.3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</row>
    <row r="127" spans="1:99" x14ac:dyDescent="0.3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</row>
    <row r="128" spans="1:99" x14ac:dyDescent="0.3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</row>
    <row r="129" spans="1:99" x14ac:dyDescent="0.3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</row>
    <row r="130" spans="1:99" x14ac:dyDescent="0.3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</row>
    <row r="131" spans="1:99" x14ac:dyDescent="0.3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</row>
    <row r="132" spans="1:99" x14ac:dyDescent="0.3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</row>
    <row r="133" spans="1:99" x14ac:dyDescent="0.3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</row>
    <row r="134" spans="1:99" x14ac:dyDescent="0.3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</row>
    <row r="135" spans="1:99" x14ac:dyDescent="0.3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</row>
    <row r="136" spans="1:99" x14ac:dyDescent="0.3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</row>
    <row r="137" spans="1:99" x14ac:dyDescent="0.3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</row>
    <row r="138" spans="1:99" x14ac:dyDescent="0.3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</row>
    <row r="139" spans="1:99" x14ac:dyDescent="0.3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</row>
    <row r="140" spans="1:99" x14ac:dyDescent="0.3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</row>
    <row r="141" spans="1:99" x14ac:dyDescent="0.3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</row>
    <row r="142" spans="1:99" x14ac:dyDescent="0.3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</row>
    <row r="143" spans="1:99" x14ac:dyDescent="0.3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</row>
    <row r="144" spans="1:99" x14ac:dyDescent="0.3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</row>
    <row r="145" spans="1:99" x14ac:dyDescent="0.3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</row>
    <row r="146" spans="1:99" x14ac:dyDescent="0.3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</row>
    <row r="147" spans="1:99" x14ac:dyDescent="0.3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</row>
    <row r="148" spans="1:99" x14ac:dyDescent="0.3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</row>
    <row r="149" spans="1:99" x14ac:dyDescent="0.3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</row>
    <row r="150" spans="1:99" x14ac:dyDescent="0.3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</row>
    <row r="151" spans="1:99" x14ac:dyDescent="0.3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</row>
    <row r="152" spans="1:99" x14ac:dyDescent="0.3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</row>
    <row r="153" spans="1:99" x14ac:dyDescent="0.3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</row>
    <row r="154" spans="1:99" x14ac:dyDescent="0.3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</row>
    <row r="155" spans="1:99" x14ac:dyDescent="0.3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</row>
    <row r="156" spans="1:99" x14ac:dyDescent="0.3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</row>
    <row r="157" spans="1:99" x14ac:dyDescent="0.3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</row>
    <row r="158" spans="1:99" x14ac:dyDescent="0.3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</row>
    <row r="159" spans="1:99" x14ac:dyDescent="0.3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</row>
    <row r="160" spans="1:99" x14ac:dyDescent="0.3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</row>
    <row r="161" spans="1:99" x14ac:dyDescent="0.3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</row>
    <row r="162" spans="1:99" x14ac:dyDescent="0.3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</row>
    <row r="163" spans="1:99" x14ac:dyDescent="0.3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</row>
    <row r="164" spans="1:99" x14ac:dyDescent="0.3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</row>
    <row r="165" spans="1:99" x14ac:dyDescent="0.3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</row>
    <row r="166" spans="1:99" x14ac:dyDescent="0.3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</row>
    <row r="167" spans="1:99" x14ac:dyDescent="0.3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</row>
    <row r="168" spans="1:99" x14ac:dyDescent="0.3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</row>
    <row r="169" spans="1:99" x14ac:dyDescent="0.3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</row>
    <row r="170" spans="1:99" x14ac:dyDescent="0.3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</row>
    <row r="171" spans="1:99" x14ac:dyDescent="0.3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</row>
    <row r="172" spans="1:99" x14ac:dyDescent="0.3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</row>
    <row r="173" spans="1:99" x14ac:dyDescent="0.3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</row>
    <row r="174" spans="1:99" x14ac:dyDescent="0.3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</row>
    <row r="175" spans="1:99" x14ac:dyDescent="0.3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</row>
    <row r="176" spans="1:99" x14ac:dyDescent="0.3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</row>
    <row r="177" spans="1:99" x14ac:dyDescent="0.3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</row>
    <row r="178" spans="1:99" x14ac:dyDescent="0.3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</row>
    <row r="179" spans="1:99" x14ac:dyDescent="0.3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</row>
    <row r="180" spans="1:99" x14ac:dyDescent="0.3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</row>
    <row r="181" spans="1:99" x14ac:dyDescent="0.3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</row>
    <row r="182" spans="1:99" x14ac:dyDescent="0.3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</row>
    <row r="183" spans="1:99" x14ac:dyDescent="0.3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</row>
    <row r="184" spans="1:99" x14ac:dyDescent="0.3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</row>
    <row r="185" spans="1:99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</row>
    <row r="186" spans="1:99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</row>
    <row r="187" spans="1:99" x14ac:dyDescent="0.3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</row>
    <row r="188" spans="1:99" x14ac:dyDescent="0.3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</row>
    <row r="189" spans="1:99" x14ac:dyDescent="0.3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</row>
    <row r="190" spans="1:99" x14ac:dyDescent="0.3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</row>
    <row r="191" spans="1:99" x14ac:dyDescent="0.3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</row>
    <row r="192" spans="1:99" x14ac:dyDescent="0.3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</row>
    <row r="193" spans="1:99" x14ac:dyDescent="0.3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</row>
    <row r="194" spans="1:99" x14ac:dyDescent="0.3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</row>
    <row r="195" spans="1:99" x14ac:dyDescent="0.3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</row>
    <row r="196" spans="1:99" x14ac:dyDescent="0.3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</row>
    <row r="197" spans="1:99" x14ac:dyDescent="0.3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</row>
    <row r="198" spans="1:99" x14ac:dyDescent="0.3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</row>
    <row r="199" spans="1:99" x14ac:dyDescent="0.3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</row>
    <row r="200" spans="1:99" x14ac:dyDescent="0.3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</row>
    <row r="201" spans="1:99" x14ac:dyDescent="0.3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</row>
    <row r="202" spans="1:99" x14ac:dyDescent="0.3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</row>
    <row r="203" spans="1:99" x14ac:dyDescent="0.3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</row>
    <row r="204" spans="1:99" x14ac:dyDescent="0.3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</row>
  </sheetData>
  <sheetProtection algorithmName="SHA-512" hashValue="AXfS7pAaiN9vWuLhuUd5dcY8egGzOIkRy4jlPes0ywaUUVnzc2P5DQnpXgHE9j8Bq+0A0VIRnZV2vAIfIjJ1zw==" saltValue="qqU8YT1Uqv/5kPk7aJnG4A==" spinCount="100000" sheet="1" objects="1" scenarios="1"/>
  <conditionalFormatting sqref="C11:CU11">
    <cfRule type="containsText" dxfId="14" priority="7" operator="containsText" text="PAID OFF">
      <formula>NOT(ISERROR(SEARCH("PAID OFF",C11)))</formula>
    </cfRule>
    <cfRule type="cellIs" dxfId="13" priority="8" operator="equal">
      <formula>"""PAID OFF"""</formula>
    </cfRule>
  </conditionalFormatting>
  <conditionalFormatting sqref="C21:CU21">
    <cfRule type="containsText" dxfId="12" priority="6" operator="containsText" text="PAID OFF">
      <formula>NOT(ISERROR(SEARCH("PAID OFF",C21)))</formula>
    </cfRule>
  </conditionalFormatting>
  <conditionalFormatting sqref="C31:CU31">
    <cfRule type="containsText" dxfId="11" priority="5" operator="containsText" text="PAID OFF">
      <formula>NOT(ISERROR(SEARCH("PAID OFF",C31)))</formula>
    </cfRule>
  </conditionalFormatting>
  <conditionalFormatting sqref="C41:CU41">
    <cfRule type="containsText" dxfId="10" priority="4" operator="containsText" text="PAID OFF">
      <formula>NOT(ISERROR(SEARCH("PAID OFF",C41)))</formula>
    </cfRule>
  </conditionalFormatting>
  <conditionalFormatting sqref="C51:CU51">
    <cfRule type="containsText" dxfId="9" priority="1" operator="containsText" text="PAID OFF">
      <formula>NOT(ISERROR(SEARCH("PAID OFF",C51)))</formula>
    </cfRule>
  </conditionalFormatting>
  <conditionalFormatting sqref="C61:CU61">
    <cfRule type="containsText" dxfId="8" priority="2" operator="containsText" text="PAID OFF">
      <formula>NOT(ISERROR(SEARCH("PAID OFF",C61)))</formula>
    </cfRule>
  </conditionalFormatting>
  <conditionalFormatting sqref="C71:CU71">
    <cfRule type="containsText" dxfId="7" priority="3" operator="containsText" text="PAID OFF">
      <formula>NOT(ISERROR(SEARCH("PAID OFF",C71)))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5CA62-3451-4DE8-857C-BC5B3936821B}">
  <dimension ref="A1:EE148"/>
  <sheetViews>
    <sheetView workbookViewId="0">
      <pane ySplit="1" topLeftCell="A2" activePane="bottomLeft" state="frozen"/>
      <selection pane="bottomLeft" activeCell="H1" sqref="H1"/>
    </sheetView>
  </sheetViews>
  <sheetFormatPr defaultColWidth="8.81640625" defaultRowHeight="14.5" x14ac:dyDescent="0.35"/>
  <cols>
    <col min="1" max="1" width="9.6328125" customWidth="1"/>
    <col min="2" max="2" width="27.36328125" bestFit="1" customWidth="1"/>
  </cols>
  <sheetData>
    <row r="1" spans="1:135" x14ac:dyDescent="0.35">
      <c r="B1" s="134" t="s">
        <v>17</v>
      </c>
      <c r="C1" s="83" t="str">
        <f>'With extra repayments workings'!C1</f>
        <v>Aug 2018</v>
      </c>
      <c r="D1" s="83" t="str">
        <f>'With extra repayments workings'!D1</f>
        <v>Sep 2018</v>
      </c>
      <c r="E1" s="83" t="str">
        <f>'With extra repayments workings'!E1</f>
        <v>Oct 2018</v>
      </c>
      <c r="F1" s="83" t="str">
        <f>'With extra repayments workings'!F1</f>
        <v>Nov 2018</v>
      </c>
      <c r="G1" s="83" t="str">
        <f>'With extra repayments workings'!G1</f>
        <v>Dec 2018</v>
      </c>
      <c r="H1" s="83" t="str">
        <f>'With extra repayments workings'!H1</f>
        <v>Jan 2019</v>
      </c>
      <c r="I1" s="83" t="str">
        <f>'With extra repayments workings'!I1</f>
        <v>Feb 2019</v>
      </c>
      <c r="J1" s="83" t="str">
        <f>'With extra repayments workings'!J1</f>
        <v>Mar 2019</v>
      </c>
      <c r="K1" s="83" t="str">
        <f>'With extra repayments workings'!K1</f>
        <v>Apr 2019</v>
      </c>
      <c r="L1" s="83" t="str">
        <f>'With extra repayments workings'!L1</f>
        <v>May 2019</v>
      </c>
      <c r="M1" s="83" t="str">
        <f>'With extra repayments workings'!M1</f>
        <v>Jun 2019</v>
      </c>
      <c r="N1" s="83" t="str">
        <f>'With extra repayments workings'!N1</f>
        <v>Jul 2019</v>
      </c>
      <c r="O1" s="83" t="str">
        <f>'With extra repayments workings'!O1</f>
        <v>Aug 2019</v>
      </c>
      <c r="P1" s="83" t="str">
        <f>'With extra repayments workings'!P1</f>
        <v>Sep 2019</v>
      </c>
      <c r="Q1" s="83" t="str">
        <f>'With extra repayments workings'!Q1</f>
        <v>Oct 2019</v>
      </c>
      <c r="R1" s="83" t="str">
        <f>'With extra repayments workings'!R1</f>
        <v>Nov 2019</v>
      </c>
      <c r="S1" s="83" t="str">
        <f>'With extra repayments workings'!S1</f>
        <v>Dec 2019</v>
      </c>
      <c r="T1" s="83" t="str">
        <f>'With extra repayments workings'!T1</f>
        <v>Jan 2020</v>
      </c>
      <c r="U1" s="83" t="str">
        <f>'With extra repayments workings'!U1</f>
        <v>Feb 2020</v>
      </c>
      <c r="V1" s="83" t="str">
        <f>'With extra repayments workings'!V1</f>
        <v>Mar 2020</v>
      </c>
      <c r="W1" s="83" t="str">
        <f>'With extra repayments workings'!W1</f>
        <v>Apr 2020</v>
      </c>
      <c r="X1" s="83" t="str">
        <f>'With extra repayments workings'!X1</f>
        <v>May 2020</v>
      </c>
      <c r="Y1" s="83" t="str">
        <f>'With extra repayments workings'!Y1</f>
        <v>Jun 2020</v>
      </c>
      <c r="Z1" s="83" t="str">
        <f>'With extra repayments workings'!Z1</f>
        <v>Jul 2020</v>
      </c>
      <c r="AA1" s="83" t="str">
        <f>'With extra repayments workings'!AA1</f>
        <v>Aug 2020</v>
      </c>
      <c r="AB1" s="83" t="str">
        <f>'With extra repayments workings'!AB1</f>
        <v>Sep 2020</v>
      </c>
      <c r="AC1" s="83" t="str">
        <f>'With extra repayments workings'!AC1</f>
        <v>Oct 2020</v>
      </c>
      <c r="AD1" s="83" t="str">
        <f>'With extra repayments workings'!AD1</f>
        <v>Nov 2020</v>
      </c>
      <c r="AE1" s="83" t="str">
        <f>'With extra repayments workings'!AE1</f>
        <v>Dec 2020</v>
      </c>
      <c r="AF1" s="83" t="str">
        <f>'With extra repayments workings'!AF1</f>
        <v>Jan 2021</v>
      </c>
      <c r="AG1" s="83" t="str">
        <f>'With extra repayments workings'!AG1</f>
        <v>Feb 2021</v>
      </c>
      <c r="AH1" s="83" t="str">
        <f>'With extra repayments workings'!AH1</f>
        <v>Mar 2021</v>
      </c>
      <c r="AI1" s="83" t="str">
        <f>'With extra repayments workings'!AI1</f>
        <v>Apr 2021</v>
      </c>
      <c r="AJ1" s="83" t="str">
        <f>'With extra repayments workings'!AJ1</f>
        <v>May 2021</v>
      </c>
      <c r="AK1" s="83" t="str">
        <f>'With extra repayments workings'!AK1</f>
        <v>Jun 2021</v>
      </c>
      <c r="AL1" s="83" t="str">
        <f>'With extra repayments workings'!AL1</f>
        <v>Jul 2021</v>
      </c>
      <c r="AM1" s="83" t="str">
        <f>'With extra repayments workings'!AM1</f>
        <v>Aug 2021</v>
      </c>
      <c r="AN1" s="83" t="str">
        <f>'With extra repayments workings'!AN1</f>
        <v>Sep 2021</v>
      </c>
      <c r="AO1" s="83" t="str">
        <f>'With extra repayments workings'!AO1</f>
        <v>Oct 2021</v>
      </c>
      <c r="AP1" s="83" t="str">
        <f>'With extra repayments workings'!AP1</f>
        <v>Nov 2021</v>
      </c>
      <c r="AQ1" s="83" t="str">
        <f>'With extra repayments workings'!AQ1</f>
        <v>Dec 2021</v>
      </c>
      <c r="AR1" s="83" t="str">
        <f>'With extra repayments workings'!AR1</f>
        <v>Jan 2022</v>
      </c>
      <c r="AS1" s="83" t="str">
        <f>'With extra repayments workings'!AS1</f>
        <v>Feb 2022</v>
      </c>
      <c r="AT1" s="83" t="str">
        <f>'With extra repayments workings'!AT1</f>
        <v>Mar 2022</v>
      </c>
      <c r="AU1" s="83" t="str">
        <f>'With extra repayments workings'!AU1</f>
        <v>Apr 2022</v>
      </c>
      <c r="AV1" s="83" t="str">
        <f>'With extra repayments workings'!AV1</f>
        <v>May 2022</v>
      </c>
      <c r="AW1" s="83" t="str">
        <f>'With extra repayments workings'!AW1</f>
        <v>Jun 2022</v>
      </c>
      <c r="AX1" s="83" t="str">
        <f>'With extra repayments workings'!AX1</f>
        <v>Jul 2022</v>
      </c>
      <c r="AY1" s="83" t="str">
        <f>'With extra repayments workings'!AY1</f>
        <v>Aug 2022</v>
      </c>
      <c r="AZ1" s="83" t="str">
        <f>'With extra repayments workings'!AZ1</f>
        <v>Sep 2022</v>
      </c>
      <c r="BA1" s="83" t="str">
        <f>'With extra repayments workings'!BA1</f>
        <v>Oct 2022</v>
      </c>
      <c r="BB1" s="83" t="str">
        <f>'With extra repayments workings'!BB1</f>
        <v>Nov 2022</v>
      </c>
      <c r="BC1" s="83" t="str">
        <f>'With extra repayments workings'!BC1</f>
        <v>Dec 2022</v>
      </c>
      <c r="BD1" s="83" t="str">
        <f>'With extra repayments workings'!BD1</f>
        <v>Jan 2023</v>
      </c>
      <c r="BE1" s="83" t="str">
        <f>'With extra repayments workings'!BE1</f>
        <v>Feb 2023</v>
      </c>
      <c r="BF1" s="83" t="str">
        <f>'With extra repayments workings'!BF1</f>
        <v>Mar 2023</v>
      </c>
      <c r="BG1" s="83" t="str">
        <f>'With extra repayments workings'!BG1</f>
        <v>Apr 2023</v>
      </c>
      <c r="BH1" s="83" t="str">
        <f>'With extra repayments workings'!BH1</f>
        <v>May 2023</v>
      </c>
      <c r="BI1" s="83" t="str">
        <f>'With extra repayments workings'!BI1</f>
        <v>Jun 2023</v>
      </c>
      <c r="BJ1" s="83" t="str">
        <f>'With extra repayments workings'!BJ1</f>
        <v>Jul 2023</v>
      </c>
      <c r="BK1" s="83" t="str">
        <f>'With extra repayments workings'!BK1</f>
        <v>Aug 2023</v>
      </c>
      <c r="BL1" s="83" t="str">
        <f>'With extra repayments workings'!BL1</f>
        <v>Sep 2023</v>
      </c>
      <c r="BM1" s="83" t="str">
        <f>'With extra repayments workings'!BM1</f>
        <v>Oct 2023</v>
      </c>
      <c r="BN1" s="83" t="str">
        <f>'With extra repayments workings'!BN1</f>
        <v>Nov 2023</v>
      </c>
      <c r="BO1" s="83" t="str">
        <f>'With extra repayments workings'!BO1</f>
        <v>Dec 2023</v>
      </c>
      <c r="BP1" s="83" t="str">
        <f>'With extra repayments workings'!BP1</f>
        <v>Jan 2024</v>
      </c>
      <c r="BQ1" s="83" t="str">
        <f>'With extra repayments workings'!BQ1</f>
        <v>Feb 2024</v>
      </c>
      <c r="BR1" s="83" t="str">
        <f>'With extra repayments workings'!BR1</f>
        <v>Mar 2024</v>
      </c>
      <c r="BS1" s="83" t="str">
        <f>'With extra repayments workings'!BS1</f>
        <v>Apr 2024</v>
      </c>
      <c r="BT1" s="83" t="str">
        <f>'With extra repayments workings'!BT1</f>
        <v>May 2024</v>
      </c>
      <c r="BU1" s="83" t="str">
        <f>'With extra repayments workings'!BU1</f>
        <v>Jun 2024</v>
      </c>
      <c r="BV1" s="83" t="str">
        <f>'With extra repayments workings'!BV1</f>
        <v>Jul 2024</v>
      </c>
      <c r="BW1" s="83" t="str">
        <f>'With extra repayments workings'!BW1</f>
        <v>Aug 2024</v>
      </c>
      <c r="BX1" s="83" t="str">
        <f>'With extra repayments workings'!BX1</f>
        <v>Sep 2024</v>
      </c>
      <c r="BY1" s="83" t="str">
        <f>'With extra repayments workings'!BY1</f>
        <v>Oct 2024</v>
      </c>
      <c r="BZ1" s="83" t="str">
        <f>'With extra repayments workings'!BZ1</f>
        <v>Nov 2024</v>
      </c>
      <c r="CA1" s="83" t="str">
        <f>'With extra repayments workings'!CA1</f>
        <v>Dec 2024</v>
      </c>
      <c r="CB1" s="83" t="str">
        <f>'With extra repayments workings'!CB1</f>
        <v>Jan 2025</v>
      </c>
      <c r="CC1" s="83" t="str">
        <f>'With extra repayments workings'!CC1</f>
        <v>Feb 2025</v>
      </c>
      <c r="CD1" s="83" t="str">
        <f>'With extra repayments workings'!CD1</f>
        <v>Mar 2025</v>
      </c>
      <c r="CE1" s="83" t="str">
        <f>'With extra repayments workings'!CE1</f>
        <v>Apr 2025</v>
      </c>
      <c r="CF1" s="83" t="str">
        <f>'With extra repayments workings'!CF1</f>
        <v>May 2025</v>
      </c>
      <c r="CG1" s="83" t="str">
        <f>'With extra repayments workings'!CG1</f>
        <v>Jun 2025</v>
      </c>
      <c r="CH1" s="83" t="str">
        <f>'With extra repayments workings'!CH1</f>
        <v>Jul 2025</v>
      </c>
      <c r="CI1" s="83" t="str">
        <f>'With extra repayments workings'!CI1</f>
        <v>Aug 2025</v>
      </c>
      <c r="CJ1" s="83" t="str">
        <f>'With extra repayments workings'!CJ1</f>
        <v>Sep 2025</v>
      </c>
      <c r="CK1" s="83" t="str">
        <f>'With extra repayments workings'!CK1</f>
        <v>Oct 2025</v>
      </c>
      <c r="CL1" s="83" t="str">
        <f>'With extra repayments workings'!CL1</f>
        <v>Nov 2025</v>
      </c>
      <c r="CM1" s="83" t="str">
        <f>'With extra repayments workings'!CM1</f>
        <v>Dec 2025</v>
      </c>
      <c r="CN1" s="83" t="str">
        <f>'With extra repayments workings'!CN1</f>
        <v>Jan 2026</v>
      </c>
      <c r="CO1" s="83" t="str">
        <f>'With extra repayments workings'!CO1</f>
        <v>Feb 2026</v>
      </c>
      <c r="CP1" s="83" t="str">
        <f>'With extra repayments workings'!CP1</f>
        <v>Mar 2026</v>
      </c>
      <c r="CQ1" s="83" t="str">
        <f>'With extra repayments workings'!CQ1</f>
        <v>Apr 2026</v>
      </c>
      <c r="CR1" s="83" t="str">
        <f>'With extra repayments workings'!CR1</f>
        <v>May 2026</v>
      </c>
      <c r="CS1" s="83" t="str">
        <f>'With extra repayments workings'!CS1</f>
        <v>Jun 2026</v>
      </c>
      <c r="CT1" s="83" t="str">
        <f>'With extra repayments workings'!CT1</f>
        <v>Jul 2026</v>
      </c>
      <c r="CU1" s="83" t="str">
        <f>'With extra repayments workings'!CU1</f>
        <v>Aug 2026</v>
      </c>
      <c r="CV1" s="83" t="str">
        <f>TEXT(DATE('Enter loan data'!$B$6,'Enter loan data'!$B$5+97,),"MMM YYYY")</f>
        <v>Sep 2026</v>
      </c>
      <c r="CW1" s="83" t="str">
        <f>TEXT(DATE('Enter loan data'!$B$6,'Enter loan data'!$B$5+98,),"MMM YYYY")</f>
        <v>Oct 2026</v>
      </c>
      <c r="CX1" s="83" t="str">
        <f>TEXT(DATE('Enter loan data'!$B$6,'Enter loan data'!$B$5+99,),"MMM YYYY")</f>
        <v>Nov 2026</v>
      </c>
      <c r="CY1" s="83" t="str">
        <f>TEXT(DATE('Enter loan data'!$B$6,'Enter loan data'!$B$5+100,),"MMM YYYY")</f>
        <v>Dec 2026</v>
      </c>
      <c r="CZ1" s="83" t="str">
        <f>TEXT(DATE('Enter loan data'!$B$6,'Enter loan data'!$B$5+101,),"MMM YYYY")</f>
        <v>Jan 2027</v>
      </c>
      <c r="DA1" s="83" t="str">
        <f>TEXT(DATE('Enter loan data'!$B$6,'Enter loan data'!$B$5+102,),"MMM YYYY")</f>
        <v>Feb 2027</v>
      </c>
      <c r="DB1" s="83" t="str">
        <f>TEXT(DATE('Enter loan data'!$B$6,'Enter loan data'!$B$5+103,),"MMM YYYY")</f>
        <v>Mar 2027</v>
      </c>
      <c r="DC1" s="83" t="str">
        <f>TEXT(DATE('Enter loan data'!$B$6,'Enter loan data'!$B$5+104,),"MMM YYYY")</f>
        <v>Apr 2027</v>
      </c>
      <c r="DD1" s="83" t="str">
        <f>TEXT(DATE('Enter loan data'!$B$6,'Enter loan data'!$B$5+105,),"MMM YYYY")</f>
        <v>May 2027</v>
      </c>
      <c r="DE1" s="83" t="str">
        <f>TEXT(DATE('Enter loan data'!$B$6,'Enter loan data'!$B$5+106,),"MMM YYYY")</f>
        <v>Jun 2027</v>
      </c>
      <c r="DF1" s="83" t="str">
        <f>TEXT(DATE('Enter loan data'!$B$6,'Enter loan data'!$B$5+107,),"MMM YYYY")</f>
        <v>Jul 2027</v>
      </c>
      <c r="DG1" s="83" t="str">
        <f>TEXT(DATE('Enter loan data'!$B$6,'Enter loan data'!$B$5+108,),"MMM YYYY")</f>
        <v>Aug 2027</v>
      </c>
      <c r="DH1" s="83" t="str">
        <f>TEXT(DATE('Enter loan data'!$B$6,'Enter loan data'!$B$5+109,),"MMM YYYY")</f>
        <v>Sep 2027</v>
      </c>
      <c r="DI1" s="83" t="str">
        <f>TEXT(DATE('Enter loan data'!$B$6,'Enter loan data'!$B$5+110,),"MMM YYYY")</f>
        <v>Oct 2027</v>
      </c>
      <c r="DJ1" s="83" t="str">
        <f>TEXT(DATE('Enter loan data'!$B$6,'Enter loan data'!$B$5+111,),"MMM YYYY")</f>
        <v>Nov 2027</v>
      </c>
      <c r="DK1" s="83" t="str">
        <f>TEXT(DATE('Enter loan data'!$B$6,'Enter loan data'!$B$5+112,),"MMM YYYY")</f>
        <v>Dec 2027</v>
      </c>
      <c r="DL1" s="83" t="str">
        <f>TEXT(DATE('Enter loan data'!$B$6,'Enter loan data'!$B$5+113,),"MMM YYYY")</f>
        <v>Jan 2028</v>
      </c>
      <c r="DM1" s="83" t="str">
        <f>TEXT(DATE('Enter loan data'!$B$6,'Enter loan data'!$B$5+114,),"MMM YYYY")</f>
        <v>Feb 2028</v>
      </c>
      <c r="DN1" s="83" t="str">
        <f>TEXT(DATE('Enter loan data'!$B$6,'Enter loan data'!$B$5+115,),"MMM YYYY")</f>
        <v>Mar 2028</v>
      </c>
      <c r="DO1" s="83" t="str">
        <f>TEXT(DATE('Enter loan data'!$B$6,'Enter loan data'!$B$5+116,),"MMM YYYY")</f>
        <v>Apr 2028</v>
      </c>
      <c r="DP1" s="83" t="str">
        <f>TEXT(DATE('Enter loan data'!$B$6,'Enter loan data'!$B$5+117,),"MMM YYYY")</f>
        <v>May 2028</v>
      </c>
      <c r="DQ1" s="83" t="str">
        <f>TEXT(DATE('Enter loan data'!$B$6,'Enter loan data'!$B$5+118,),"MMM YYYY")</f>
        <v>Jun 2028</v>
      </c>
      <c r="DR1" s="83" t="str">
        <f>TEXT(DATE('Enter loan data'!$B$6,'Enter loan data'!$B$5+119,),"MMM YYYY")</f>
        <v>Jul 2028</v>
      </c>
      <c r="DS1" s="83" t="str">
        <f>TEXT(DATE('Enter loan data'!$B$6,'Enter loan data'!$B$5+120,),"MMM YYYY")</f>
        <v>Aug 2028</v>
      </c>
      <c r="DT1" s="83" t="str">
        <f>TEXT(DATE('Enter loan data'!$B$6,'Enter loan data'!$B$5+121,),"MMM YYYY")</f>
        <v>Sep 2028</v>
      </c>
      <c r="DU1" s="83" t="str">
        <f>TEXT(DATE('Enter loan data'!$B$6,'Enter loan data'!$B$5+122,),"MMM YYYY")</f>
        <v>Oct 2028</v>
      </c>
      <c r="DV1" s="83" t="str">
        <f>TEXT(DATE('Enter loan data'!$B$6,'Enter loan data'!$B$5+123,),"MMM YYYY")</f>
        <v>Nov 2028</v>
      </c>
      <c r="DW1" s="83" t="str">
        <f>TEXT(DATE('Enter loan data'!$B$6,'Enter loan data'!$B$5+124,),"MMM YYYY")</f>
        <v>Dec 2028</v>
      </c>
      <c r="DX1" s="83" t="str">
        <f>TEXT(DATE('Enter loan data'!$B$6,'Enter loan data'!$B$5+125,),"MMM YYYY")</f>
        <v>Jan 2029</v>
      </c>
      <c r="DY1" s="83" t="str">
        <f>TEXT(DATE('Enter loan data'!$B$6,'Enter loan data'!$B$5+126,),"MMM YYYY")</f>
        <v>Feb 2029</v>
      </c>
      <c r="DZ1" s="83" t="str">
        <f>TEXT(DATE('Enter loan data'!$B$6,'Enter loan data'!$B$5+127,),"MMM YYYY")</f>
        <v>Mar 2029</v>
      </c>
      <c r="EA1" s="83" t="str">
        <f>TEXT(DATE('Enter loan data'!$B$6,'Enter loan data'!$B$5+128,),"MMM YYYY")</f>
        <v>Apr 2029</v>
      </c>
      <c r="EB1" s="83" t="str">
        <f>TEXT(DATE('Enter loan data'!$B$6,'Enter loan data'!$B$5+129,),"MMM YYYY")</f>
        <v>May 2029</v>
      </c>
      <c r="EC1" s="83" t="str">
        <f>TEXT(DATE('Enter loan data'!$B$6,'Enter loan data'!$B$5+130,),"MMM YYYY")</f>
        <v>Jun 2029</v>
      </c>
      <c r="ED1" s="83" t="str">
        <f>TEXT(DATE('Enter loan data'!$B$6,'Enter loan data'!$B$5+131,),"MMM YYYY")</f>
        <v>Jul 2029</v>
      </c>
      <c r="EE1" s="83" t="str">
        <f>TEXT(DATE('Enter loan data'!$B$6,'Enter loan data'!$B$5+132,),"MMM YYYY")</f>
        <v>Aug 2029</v>
      </c>
    </row>
    <row r="2" spans="1:135" x14ac:dyDescent="0.35"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/>
      <c r="DW2" s="67"/>
      <c r="DX2" s="67"/>
      <c r="DY2" s="67"/>
      <c r="DZ2" s="67"/>
      <c r="EA2" s="67"/>
      <c r="EB2" s="67"/>
      <c r="EC2" s="67"/>
      <c r="ED2" s="67"/>
      <c r="EE2" s="67"/>
    </row>
    <row r="3" spans="1:135" x14ac:dyDescent="0.35"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</row>
    <row r="4" spans="1:135" x14ac:dyDescent="0.35">
      <c r="A4" s="22" t="s">
        <v>20</v>
      </c>
      <c r="B4" s="135" t="str">
        <f ca="1">'In depth results'!J3</f>
        <v>The Warehouse</v>
      </c>
      <c r="C4" s="136"/>
      <c r="D4" s="136"/>
      <c r="E4" s="137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6"/>
      <c r="DH4" s="136"/>
      <c r="DI4" s="136"/>
      <c r="DJ4" s="136"/>
      <c r="DK4" s="136"/>
      <c r="DL4" s="136"/>
      <c r="DM4" s="136"/>
      <c r="DN4" s="136"/>
      <c r="DO4" s="136"/>
      <c r="DP4" s="136"/>
      <c r="DQ4" s="136"/>
      <c r="DR4" s="136"/>
      <c r="DS4" s="136"/>
      <c r="DT4" s="136"/>
      <c r="DU4" s="136"/>
      <c r="DV4" s="136"/>
      <c r="DW4" s="136"/>
      <c r="DX4" s="136"/>
      <c r="DY4" s="136"/>
      <c r="DZ4" s="136"/>
      <c r="EA4" s="136"/>
      <c r="EB4" s="136"/>
      <c r="EC4" s="136"/>
      <c r="ED4" s="136"/>
      <c r="EE4" s="136"/>
    </row>
    <row r="5" spans="1:135" x14ac:dyDescent="0.35">
      <c r="A5" s="23"/>
      <c r="B5" s="136" t="s">
        <v>21</v>
      </c>
      <c r="C5" s="136"/>
      <c r="D5" s="138">
        <f ca="1">C9</f>
        <v>1727</v>
      </c>
      <c r="E5" s="138">
        <f t="shared" ref="E5:BP5" ca="1" si="0">D9</f>
        <v>1652.905</v>
      </c>
      <c r="F5" s="138">
        <f t="shared" ca="1" si="0"/>
        <v>1577.6985749999999</v>
      </c>
      <c r="G5" s="138">
        <f t="shared" ca="1" si="0"/>
        <v>1501.364053625</v>
      </c>
      <c r="H5" s="138">
        <f t="shared" ca="1" si="0"/>
        <v>1423.884514429375</v>
      </c>
      <c r="I5" s="138">
        <f t="shared" ca="1" si="0"/>
        <v>1345.2427821458157</v>
      </c>
      <c r="J5" s="138">
        <f t="shared" ca="1" si="0"/>
        <v>1265.421423878003</v>
      </c>
      <c r="K5" s="138">
        <f t="shared" ca="1" si="0"/>
        <v>1184.4027452361731</v>
      </c>
      <c r="L5" s="138">
        <f t="shared" ca="1" si="0"/>
        <v>1102.1687864147157</v>
      </c>
      <c r="M5" s="138">
        <f t="shared" ca="1" si="0"/>
        <v>1018.7013182109365</v>
      </c>
      <c r="N5" s="138">
        <f t="shared" ca="1" si="0"/>
        <v>933.98183798410059</v>
      </c>
      <c r="O5" s="138">
        <f t="shared" ca="1" si="0"/>
        <v>847.99156555386207</v>
      </c>
      <c r="P5" s="138">
        <f t="shared" ca="1" si="0"/>
        <v>760.71143903716995</v>
      </c>
      <c r="Q5" s="138">
        <f t="shared" ca="1" si="0"/>
        <v>672.12211062272752</v>
      </c>
      <c r="R5" s="138">
        <f t="shared" ca="1" si="0"/>
        <v>582.2039422820684</v>
      </c>
      <c r="S5" s="138">
        <f t="shared" ca="1" si="0"/>
        <v>490.93700141629938</v>
      </c>
      <c r="T5" s="138">
        <f t="shared" ca="1" si="0"/>
        <v>398.30105643754388</v>
      </c>
      <c r="U5" s="138">
        <f t="shared" ca="1" si="0"/>
        <v>304.27557228410706</v>
      </c>
      <c r="V5" s="138">
        <f t="shared" ca="1" si="0"/>
        <v>208.83970586836864</v>
      </c>
      <c r="W5" s="138">
        <f t="shared" ca="1" si="0"/>
        <v>111.97230145639418</v>
      </c>
      <c r="X5" s="138">
        <f t="shared" ca="1" si="0"/>
        <v>13.651885978240088</v>
      </c>
      <c r="Y5" s="138">
        <f t="shared" ca="1" si="0"/>
        <v>0</v>
      </c>
      <c r="Z5" s="138">
        <f t="shared" ca="1" si="0"/>
        <v>0</v>
      </c>
      <c r="AA5" s="138">
        <f t="shared" ca="1" si="0"/>
        <v>0</v>
      </c>
      <c r="AB5" s="138">
        <f t="shared" ca="1" si="0"/>
        <v>0</v>
      </c>
      <c r="AC5" s="138">
        <f t="shared" ca="1" si="0"/>
        <v>0</v>
      </c>
      <c r="AD5" s="138">
        <f t="shared" ca="1" si="0"/>
        <v>0</v>
      </c>
      <c r="AE5" s="138">
        <f t="shared" ca="1" si="0"/>
        <v>0</v>
      </c>
      <c r="AF5" s="138">
        <f t="shared" ca="1" si="0"/>
        <v>0</v>
      </c>
      <c r="AG5" s="138">
        <f t="shared" ca="1" si="0"/>
        <v>0</v>
      </c>
      <c r="AH5" s="138">
        <f t="shared" ca="1" si="0"/>
        <v>0</v>
      </c>
      <c r="AI5" s="138">
        <f t="shared" ca="1" si="0"/>
        <v>0</v>
      </c>
      <c r="AJ5" s="138">
        <f t="shared" ca="1" si="0"/>
        <v>0</v>
      </c>
      <c r="AK5" s="138">
        <f t="shared" ca="1" si="0"/>
        <v>0</v>
      </c>
      <c r="AL5" s="138">
        <f t="shared" ca="1" si="0"/>
        <v>0</v>
      </c>
      <c r="AM5" s="138">
        <f t="shared" ca="1" si="0"/>
        <v>0</v>
      </c>
      <c r="AN5" s="138">
        <f t="shared" ca="1" si="0"/>
        <v>0</v>
      </c>
      <c r="AO5" s="138">
        <f t="shared" ca="1" si="0"/>
        <v>0</v>
      </c>
      <c r="AP5" s="138">
        <f t="shared" ca="1" si="0"/>
        <v>0</v>
      </c>
      <c r="AQ5" s="138">
        <f t="shared" ca="1" si="0"/>
        <v>0</v>
      </c>
      <c r="AR5" s="138">
        <f t="shared" ca="1" si="0"/>
        <v>0</v>
      </c>
      <c r="AS5" s="138">
        <f t="shared" ca="1" si="0"/>
        <v>0</v>
      </c>
      <c r="AT5" s="138">
        <f t="shared" ca="1" si="0"/>
        <v>0</v>
      </c>
      <c r="AU5" s="138">
        <f t="shared" ca="1" si="0"/>
        <v>0</v>
      </c>
      <c r="AV5" s="138">
        <f t="shared" ca="1" si="0"/>
        <v>0</v>
      </c>
      <c r="AW5" s="138">
        <f t="shared" ca="1" si="0"/>
        <v>0</v>
      </c>
      <c r="AX5" s="138">
        <f t="shared" ca="1" si="0"/>
        <v>0</v>
      </c>
      <c r="AY5" s="138">
        <f t="shared" ca="1" si="0"/>
        <v>0</v>
      </c>
      <c r="AZ5" s="138">
        <f t="shared" ca="1" si="0"/>
        <v>0</v>
      </c>
      <c r="BA5" s="138">
        <f t="shared" ca="1" si="0"/>
        <v>0</v>
      </c>
      <c r="BB5" s="138">
        <f t="shared" ca="1" si="0"/>
        <v>0</v>
      </c>
      <c r="BC5" s="138">
        <f t="shared" ca="1" si="0"/>
        <v>0</v>
      </c>
      <c r="BD5" s="138">
        <f t="shared" ca="1" si="0"/>
        <v>0</v>
      </c>
      <c r="BE5" s="138">
        <f t="shared" ca="1" si="0"/>
        <v>0</v>
      </c>
      <c r="BF5" s="138">
        <f t="shared" ca="1" si="0"/>
        <v>0</v>
      </c>
      <c r="BG5" s="138">
        <f t="shared" ca="1" si="0"/>
        <v>0</v>
      </c>
      <c r="BH5" s="138">
        <f t="shared" ca="1" si="0"/>
        <v>0</v>
      </c>
      <c r="BI5" s="138">
        <f t="shared" ca="1" si="0"/>
        <v>0</v>
      </c>
      <c r="BJ5" s="138">
        <f t="shared" ca="1" si="0"/>
        <v>0</v>
      </c>
      <c r="BK5" s="138">
        <f t="shared" ca="1" si="0"/>
        <v>0</v>
      </c>
      <c r="BL5" s="138">
        <f t="shared" ca="1" si="0"/>
        <v>0</v>
      </c>
      <c r="BM5" s="138">
        <f t="shared" ca="1" si="0"/>
        <v>0</v>
      </c>
      <c r="BN5" s="138">
        <f t="shared" ca="1" si="0"/>
        <v>0</v>
      </c>
      <c r="BO5" s="138">
        <f t="shared" ca="1" si="0"/>
        <v>0</v>
      </c>
      <c r="BP5" s="138">
        <f t="shared" ca="1" si="0"/>
        <v>0</v>
      </c>
      <c r="BQ5" s="138">
        <f t="shared" ref="BQ5:CU5" ca="1" si="1">BP9</f>
        <v>0</v>
      </c>
      <c r="BR5" s="138">
        <f t="shared" ca="1" si="1"/>
        <v>0</v>
      </c>
      <c r="BS5" s="138">
        <f t="shared" ca="1" si="1"/>
        <v>0</v>
      </c>
      <c r="BT5" s="138">
        <f t="shared" ca="1" si="1"/>
        <v>0</v>
      </c>
      <c r="BU5" s="138">
        <f t="shared" ca="1" si="1"/>
        <v>0</v>
      </c>
      <c r="BV5" s="138">
        <f t="shared" ca="1" si="1"/>
        <v>0</v>
      </c>
      <c r="BW5" s="138">
        <f t="shared" ca="1" si="1"/>
        <v>0</v>
      </c>
      <c r="BX5" s="138">
        <f t="shared" ca="1" si="1"/>
        <v>0</v>
      </c>
      <c r="BY5" s="138">
        <f t="shared" ca="1" si="1"/>
        <v>0</v>
      </c>
      <c r="BZ5" s="138">
        <f t="shared" ca="1" si="1"/>
        <v>0</v>
      </c>
      <c r="CA5" s="138">
        <f t="shared" ca="1" si="1"/>
        <v>0</v>
      </c>
      <c r="CB5" s="138">
        <f t="shared" ca="1" si="1"/>
        <v>0</v>
      </c>
      <c r="CC5" s="138">
        <f t="shared" ca="1" si="1"/>
        <v>0</v>
      </c>
      <c r="CD5" s="138">
        <f t="shared" ca="1" si="1"/>
        <v>0</v>
      </c>
      <c r="CE5" s="138">
        <f t="shared" ca="1" si="1"/>
        <v>0</v>
      </c>
      <c r="CF5" s="138">
        <f t="shared" ca="1" si="1"/>
        <v>0</v>
      </c>
      <c r="CG5" s="138">
        <f t="shared" ca="1" si="1"/>
        <v>0</v>
      </c>
      <c r="CH5" s="138">
        <f t="shared" ca="1" si="1"/>
        <v>0</v>
      </c>
      <c r="CI5" s="138">
        <f t="shared" ca="1" si="1"/>
        <v>0</v>
      </c>
      <c r="CJ5" s="138">
        <f t="shared" ca="1" si="1"/>
        <v>0</v>
      </c>
      <c r="CK5" s="138">
        <f t="shared" ca="1" si="1"/>
        <v>0</v>
      </c>
      <c r="CL5" s="138">
        <f t="shared" ca="1" si="1"/>
        <v>0</v>
      </c>
      <c r="CM5" s="138">
        <f t="shared" ca="1" si="1"/>
        <v>0</v>
      </c>
      <c r="CN5" s="138">
        <f t="shared" ca="1" si="1"/>
        <v>0</v>
      </c>
      <c r="CO5" s="138">
        <f t="shared" ca="1" si="1"/>
        <v>0</v>
      </c>
      <c r="CP5" s="138">
        <f t="shared" ca="1" si="1"/>
        <v>0</v>
      </c>
      <c r="CQ5" s="138">
        <f t="shared" ca="1" si="1"/>
        <v>0</v>
      </c>
      <c r="CR5" s="138">
        <f t="shared" ca="1" si="1"/>
        <v>0</v>
      </c>
      <c r="CS5" s="138">
        <f t="shared" ca="1" si="1"/>
        <v>0</v>
      </c>
      <c r="CT5" s="138">
        <f t="shared" ca="1" si="1"/>
        <v>0</v>
      </c>
      <c r="CU5" s="138">
        <f t="shared" ca="1" si="1"/>
        <v>0</v>
      </c>
      <c r="CV5" s="138">
        <f t="shared" ref="CV5:DR5" ca="1" si="2">CU9</f>
        <v>0</v>
      </c>
      <c r="CW5" s="138">
        <f t="shared" ca="1" si="2"/>
        <v>0</v>
      </c>
      <c r="CX5" s="138">
        <f t="shared" ca="1" si="2"/>
        <v>0</v>
      </c>
      <c r="CY5" s="138">
        <f t="shared" ca="1" si="2"/>
        <v>0</v>
      </c>
      <c r="CZ5" s="138">
        <f t="shared" ca="1" si="2"/>
        <v>0</v>
      </c>
      <c r="DA5" s="138">
        <f t="shared" ca="1" si="2"/>
        <v>0</v>
      </c>
      <c r="DB5" s="138">
        <f t="shared" ca="1" si="2"/>
        <v>0</v>
      </c>
      <c r="DC5" s="138">
        <f t="shared" ca="1" si="2"/>
        <v>0</v>
      </c>
      <c r="DD5" s="138">
        <f t="shared" ca="1" si="2"/>
        <v>0</v>
      </c>
      <c r="DE5" s="138">
        <f t="shared" ca="1" si="2"/>
        <v>0</v>
      </c>
      <c r="DF5" s="138">
        <f t="shared" ca="1" si="2"/>
        <v>0</v>
      </c>
      <c r="DG5" s="138">
        <f t="shared" ca="1" si="2"/>
        <v>0</v>
      </c>
      <c r="DH5" s="138">
        <f t="shared" ca="1" si="2"/>
        <v>0</v>
      </c>
      <c r="DI5" s="138">
        <f t="shared" ca="1" si="2"/>
        <v>0</v>
      </c>
      <c r="DJ5" s="138">
        <f t="shared" ca="1" si="2"/>
        <v>0</v>
      </c>
      <c r="DK5" s="138">
        <f t="shared" ca="1" si="2"/>
        <v>0</v>
      </c>
      <c r="DL5" s="138">
        <f t="shared" ca="1" si="2"/>
        <v>0</v>
      </c>
      <c r="DM5" s="138">
        <f t="shared" ca="1" si="2"/>
        <v>0</v>
      </c>
      <c r="DN5" s="138">
        <f t="shared" ca="1" si="2"/>
        <v>0</v>
      </c>
      <c r="DO5" s="138">
        <f t="shared" ca="1" si="2"/>
        <v>0</v>
      </c>
      <c r="DP5" s="138">
        <f t="shared" ca="1" si="2"/>
        <v>0</v>
      </c>
      <c r="DQ5" s="138">
        <f t="shared" ca="1" si="2"/>
        <v>0</v>
      </c>
      <c r="DR5" s="138">
        <f t="shared" ca="1" si="2"/>
        <v>0</v>
      </c>
      <c r="DS5" s="138">
        <f t="shared" ref="DS5:EE5" ca="1" si="3">DR9</f>
        <v>0</v>
      </c>
      <c r="DT5" s="138">
        <f t="shared" ca="1" si="3"/>
        <v>0</v>
      </c>
      <c r="DU5" s="138">
        <f t="shared" ca="1" si="3"/>
        <v>0</v>
      </c>
      <c r="DV5" s="138">
        <f t="shared" ca="1" si="3"/>
        <v>0</v>
      </c>
      <c r="DW5" s="138">
        <f t="shared" ca="1" si="3"/>
        <v>0</v>
      </c>
      <c r="DX5" s="138">
        <f t="shared" ca="1" si="3"/>
        <v>0</v>
      </c>
      <c r="DY5" s="138">
        <f t="shared" ca="1" si="3"/>
        <v>0</v>
      </c>
      <c r="DZ5" s="138">
        <f t="shared" ca="1" si="3"/>
        <v>0</v>
      </c>
      <c r="EA5" s="138">
        <f t="shared" ca="1" si="3"/>
        <v>0</v>
      </c>
      <c r="EB5" s="138">
        <f t="shared" ca="1" si="3"/>
        <v>0</v>
      </c>
      <c r="EC5" s="138">
        <f t="shared" ca="1" si="3"/>
        <v>0</v>
      </c>
      <c r="ED5" s="138">
        <f t="shared" ca="1" si="3"/>
        <v>0</v>
      </c>
      <c r="EE5" s="138">
        <f t="shared" ca="1" si="3"/>
        <v>0</v>
      </c>
    </row>
    <row r="6" spans="1:135" x14ac:dyDescent="0.35">
      <c r="A6" s="23"/>
      <c r="B6" s="136" t="s">
        <v>22</v>
      </c>
      <c r="C6" s="139">
        <f ca="1">C7*('In depth results'!L3/12)</f>
        <v>27</v>
      </c>
      <c r="D6" s="139">
        <f ca="1">D5*('In depth results'!$L$3/12)</f>
        <v>25.904999999999998</v>
      </c>
      <c r="E6" s="139">
        <f ca="1">E5*('In depth results'!$L$3/12)</f>
        <v>24.793574999999997</v>
      </c>
      <c r="F6" s="139">
        <f ca="1">F5*('In depth results'!$L$3/12)</f>
        <v>23.665478624999999</v>
      </c>
      <c r="G6" s="139">
        <f ca="1">G5*('In depth results'!$L$3/12)</f>
        <v>22.520460804374999</v>
      </c>
      <c r="H6" s="139">
        <f ca="1">H5*('In depth results'!$L$3/12)</f>
        <v>21.358267716440626</v>
      </c>
      <c r="I6" s="139">
        <f ca="1">I5*('In depth results'!$L$3/12)</f>
        <v>20.178641732187234</v>
      </c>
      <c r="J6" s="139">
        <f ca="1">J5*('In depth results'!$L$3/12)</f>
        <v>18.981321358170046</v>
      </c>
      <c r="K6" s="139">
        <f ca="1">K5*('In depth results'!$L$3/12)</f>
        <v>17.766041178542597</v>
      </c>
      <c r="L6" s="139">
        <f ca="1">L5*('In depth results'!$L$3/12)</f>
        <v>16.532531796220734</v>
      </c>
      <c r="M6" s="139">
        <f ca="1">M5*('In depth results'!$L$3/12)</f>
        <v>15.280519773164047</v>
      </c>
      <c r="N6" s="139">
        <f ca="1">N5*('In depth results'!$L$3/12)</f>
        <v>14.009727569761509</v>
      </c>
      <c r="O6" s="139">
        <f ca="1">O5*('In depth results'!$L$3/12)</f>
        <v>12.71987348330793</v>
      </c>
      <c r="P6" s="139">
        <f ca="1">P5*('In depth results'!$L$3/12)</f>
        <v>11.410671585557548</v>
      </c>
      <c r="Q6" s="139">
        <f ca="1">Q5*('In depth results'!$L$3/12)</f>
        <v>10.081831659340912</v>
      </c>
      <c r="R6" s="139">
        <f ca="1">R5*('In depth results'!$L$3/12)</f>
        <v>8.7330591342310253</v>
      </c>
      <c r="S6" s="139">
        <f ca="1">S5*('In depth results'!$L$3/12)</f>
        <v>7.3640550212444902</v>
      </c>
      <c r="T6" s="139">
        <f ca="1">T5*('In depth results'!$L$3/12)</f>
        <v>5.9745158465631576</v>
      </c>
      <c r="U6" s="139">
        <f ca="1">U5*('In depth results'!$L$3/12)</f>
        <v>4.5641335842616053</v>
      </c>
      <c r="V6" s="139">
        <f ca="1">V5*('In depth results'!$L$3/12)</f>
        <v>3.1325955880255294</v>
      </c>
      <c r="W6" s="139">
        <f ca="1">W5*('In depth results'!$L$3/12)</f>
        <v>1.6795845218459127</v>
      </c>
      <c r="X6" s="139">
        <f ca="1">X5*('In depth results'!$L$3/12)</f>
        <v>0.20477828967360132</v>
      </c>
      <c r="Y6" s="139">
        <f ca="1">Y5*('In depth results'!$L$3/12)</f>
        <v>0</v>
      </c>
      <c r="Z6" s="139">
        <f ca="1">Z5*('In depth results'!$L$3/12)</f>
        <v>0</v>
      </c>
      <c r="AA6" s="139">
        <f ca="1">AA5*('In depth results'!$L$3/12)</f>
        <v>0</v>
      </c>
      <c r="AB6" s="139">
        <f ca="1">AB5*('In depth results'!$L$3/12)</f>
        <v>0</v>
      </c>
      <c r="AC6" s="139">
        <f ca="1">AC5*('In depth results'!$L$3/12)</f>
        <v>0</v>
      </c>
      <c r="AD6" s="139">
        <f ca="1">AD5*('In depth results'!$L$3/12)</f>
        <v>0</v>
      </c>
      <c r="AE6" s="139">
        <f ca="1">AE5*('In depth results'!$L$3/12)</f>
        <v>0</v>
      </c>
      <c r="AF6" s="139">
        <f ca="1">AF5*('In depth results'!$L$3/12)</f>
        <v>0</v>
      </c>
      <c r="AG6" s="139">
        <f ca="1">AG5*('In depth results'!$L$3/12)</f>
        <v>0</v>
      </c>
      <c r="AH6" s="139">
        <f ca="1">AH5*('In depth results'!$L$3/12)</f>
        <v>0</v>
      </c>
      <c r="AI6" s="139">
        <f ca="1">AI5*('In depth results'!$L$3/12)</f>
        <v>0</v>
      </c>
      <c r="AJ6" s="139">
        <f ca="1">AJ5*('In depth results'!$L$3/12)</f>
        <v>0</v>
      </c>
      <c r="AK6" s="139">
        <f ca="1">AK5*('In depth results'!$L$3/12)</f>
        <v>0</v>
      </c>
      <c r="AL6" s="139">
        <f ca="1">AL5*('In depth results'!$L$3/12)</f>
        <v>0</v>
      </c>
      <c r="AM6" s="139">
        <f ca="1">AM5*('In depth results'!$L$3/12)</f>
        <v>0</v>
      </c>
      <c r="AN6" s="139">
        <f ca="1">AN5*('In depth results'!$L$3/12)</f>
        <v>0</v>
      </c>
      <c r="AO6" s="139">
        <f ca="1">AO5*('In depth results'!$L$3/12)</f>
        <v>0</v>
      </c>
      <c r="AP6" s="139">
        <f ca="1">AP5*('In depth results'!$L$3/12)</f>
        <v>0</v>
      </c>
      <c r="AQ6" s="139">
        <f ca="1">AQ5*('In depth results'!$L$3/12)</f>
        <v>0</v>
      </c>
      <c r="AR6" s="139">
        <f ca="1">AR5*('In depth results'!$L$3/12)</f>
        <v>0</v>
      </c>
      <c r="AS6" s="139">
        <f ca="1">AS5*('In depth results'!$L$3/12)</f>
        <v>0</v>
      </c>
      <c r="AT6" s="139">
        <f ca="1">AT5*('In depth results'!$L$3/12)</f>
        <v>0</v>
      </c>
      <c r="AU6" s="139">
        <f ca="1">AU5*('In depth results'!$L$3/12)</f>
        <v>0</v>
      </c>
      <c r="AV6" s="139">
        <f ca="1">AV5*('In depth results'!$L$3/12)</f>
        <v>0</v>
      </c>
      <c r="AW6" s="139">
        <f ca="1">AW5*('In depth results'!$L$3/12)</f>
        <v>0</v>
      </c>
      <c r="AX6" s="139">
        <f ca="1">AX5*('In depth results'!$L$3/12)</f>
        <v>0</v>
      </c>
      <c r="AY6" s="139">
        <f ca="1">AY5*('In depth results'!$L$3/12)</f>
        <v>0</v>
      </c>
      <c r="AZ6" s="139">
        <f ca="1">AZ5*('In depth results'!$L$3/12)</f>
        <v>0</v>
      </c>
      <c r="BA6" s="139">
        <f ca="1">BA5*('In depth results'!$L$3/12)</f>
        <v>0</v>
      </c>
      <c r="BB6" s="139">
        <f ca="1">BB5*('In depth results'!$L$3/12)</f>
        <v>0</v>
      </c>
      <c r="BC6" s="139">
        <f ca="1">BC5*('In depth results'!$L$3/12)</f>
        <v>0</v>
      </c>
      <c r="BD6" s="139">
        <f ca="1">BD5*('In depth results'!$L$3/12)</f>
        <v>0</v>
      </c>
      <c r="BE6" s="139">
        <f ca="1">BE5*('In depth results'!$L$3/12)</f>
        <v>0</v>
      </c>
      <c r="BF6" s="139">
        <f ca="1">BF5*('In depth results'!$L$3/12)</f>
        <v>0</v>
      </c>
      <c r="BG6" s="139">
        <f ca="1">BG5*('In depth results'!$L$3/12)</f>
        <v>0</v>
      </c>
      <c r="BH6" s="139">
        <f ca="1">BH5*('In depth results'!$L$3/12)</f>
        <v>0</v>
      </c>
      <c r="BI6" s="139">
        <f ca="1">BI5*('In depth results'!$L$3/12)</f>
        <v>0</v>
      </c>
      <c r="BJ6" s="139">
        <f ca="1">BJ5*('In depth results'!$L$3/12)</f>
        <v>0</v>
      </c>
      <c r="BK6" s="139">
        <f ca="1">BK5*('In depth results'!$L$3/12)</f>
        <v>0</v>
      </c>
      <c r="BL6" s="139">
        <f ca="1">BL5*('In depth results'!$L$3/12)</f>
        <v>0</v>
      </c>
      <c r="BM6" s="139">
        <f ca="1">BM5*('In depth results'!$L$3/12)</f>
        <v>0</v>
      </c>
      <c r="BN6" s="139">
        <f ca="1">BN5*('In depth results'!$L$3/12)</f>
        <v>0</v>
      </c>
      <c r="BO6" s="139">
        <f ca="1">BO5*('In depth results'!$L$3/12)</f>
        <v>0</v>
      </c>
      <c r="BP6" s="139">
        <f ca="1">BP5*('In depth results'!$L$3/12)</f>
        <v>0</v>
      </c>
      <c r="BQ6" s="139">
        <f ca="1">BQ5*('In depth results'!$L$3/12)</f>
        <v>0</v>
      </c>
      <c r="BR6" s="139">
        <f ca="1">BR5*('In depth results'!$L$3/12)</f>
        <v>0</v>
      </c>
      <c r="BS6" s="139">
        <f ca="1">BS5*('In depth results'!$L$3/12)</f>
        <v>0</v>
      </c>
      <c r="BT6" s="139">
        <f ca="1">BT5*('In depth results'!$L$3/12)</f>
        <v>0</v>
      </c>
      <c r="BU6" s="139">
        <f ca="1">BU5*('In depth results'!$L$3/12)</f>
        <v>0</v>
      </c>
      <c r="BV6" s="139">
        <f ca="1">BV5*('In depth results'!$L$3/12)</f>
        <v>0</v>
      </c>
      <c r="BW6" s="139">
        <f ca="1">BW5*('In depth results'!$L$3/12)</f>
        <v>0</v>
      </c>
      <c r="BX6" s="139">
        <f ca="1">BX5*('In depth results'!$L$3/12)</f>
        <v>0</v>
      </c>
      <c r="BY6" s="139">
        <f ca="1">BY5*('In depth results'!$L$3/12)</f>
        <v>0</v>
      </c>
      <c r="BZ6" s="139">
        <f ca="1">BZ5*('In depth results'!$L$3/12)</f>
        <v>0</v>
      </c>
      <c r="CA6" s="139">
        <f ca="1">CA5*('In depth results'!$L$3/12)</f>
        <v>0</v>
      </c>
      <c r="CB6" s="139">
        <f ca="1">CB5*('In depth results'!$L$3/12)</f>
        <v>0</v>
      </c>
      <c r="CC6" s="139">
        <f ca="1">CC5*('In depth results'!$L$3/12)</f>
        <v>0</v>
      </c>
      <c r="CD6" s="139">
        <f ca="1">CD5*('In depth results'!$L$3/12)</f>
        <v>0</v>
      </c>
      <c r="CE6" s="139">
        <f ca="1">CE5*('In depth results'!$L$3/12)</f>
        <v>0</v>
      </c>
      <c r="CF6" s="139">
        <f ca="1">CF5*('In depth results'!$L$3/12)</f>
        <v>0</v>
      </c>
      <c r="CG6" s="139">
        <f ca="1">CG5*('In depth results'!$L$3/12)</f>
        <v>0</v>
      </c>
      <c r="CH6" s="139">
        <f ca="1">CH5*('In depth results'!$L$3/12)</f>
        <v>0</v>
      </c>
      <c r="CI6" s="139">
        <f ca="1">CI5*('In depth results'!$L$3/12)</f>
        <v>0</v>
      </c>
      <c r="CJ6" s="139">
        <f ca="1">CJ5*('In depth results'!$L$3/12)</f>
        <v>0</v>
      </c>
      <c r="CK6" s="139">
        <f ca="1">CK5*('In depth results'!$L$3/12)</f>
        <v>0</v>
      </c>
      <c r="CL6" s="139">
        <f ca="1">CL5*('In depth results'!$L$3/12)</f>
        <v>0</v>
      </c>
      <c r="CM6" s="139">
        <f ca="1">CM5*('In depth results'!$L$3/12)</f>
        <v>0</v>
      </c>
      <c r="CN6" s="139">
        <f ca="1">CN5*('In depth results'!$L$3/12)</f>
        <v>0</v>
      </c>
      <c r="CO6" s="139">
        <f ca="1">CO5*('In depth results'!$L$3/12)</f>
        <v>0</v>
      </c>
      <c r="CP6" s="139">
        <f ca="1">CP5*('In depth results'!$L$3/12)</f>
        <v>0</v>
      </c>
      <c r="CQ6" s="139">
        <f ca="1">CQ5*('In depth results'!$L$3/12)</f>
        <v>0</v>
      </c>
      <c r="CR6" s="139">
        <f ca="1">CR5*('In depth results'!$L$3/12)</f>
        <v>0</v>
      </c>
      <c r="CS6" s="139">
        <f ca="1">CS5*('In depth results'!$L$3/12)</f>
        <v>0</v>
      </c>
      <c r="CT6" s="139">
        <f ca="1">CT5*('In depth results'!$L$3/12)</f>
        <v>0</v>
      </c>
      <c r="CU6" s="139">
        <f ca="1">CU5*('In depth results'!$L$3/12)</f>
        <v>0</v>
      </c>
      <c r="CV6" s="139">
        <f ca="1">CV5*('In depth results'!$L$3/12)</f>
        <v>0</v>
      </c>
      <c r="CW6" s="139">
        <f ca="1">CW5*('In depth results'!$L$3/12)</f>
        <v>0</v>
      </c>
      <c r="CX6" s="139">
        <f ca="1">CX5*('In depth results'!$L$3/12)</f>
        <v>0</v>
      </c>
      <c r="CY6" s="139">
        <f ca="1">CY5*('In depth results'!$L$3/12)</f>
        <v>0</v>
      </c>
      <c r="CZ6" s="139">
        <f ca="1">CZ5*('In depth results'!$L$3/12)</f>
        <v>0</v>
      </c>
      <c r="DA6" s="139">
        <f ca="1">DA5*('In depth results'!$L$3/12)</f>
        <v>0</v>
      </c>
      <c r="DB6" s="139">
        <f ca="1">DB5*('In depth results'!$L$3/12)</f>
        <v>0</v>
      </c>
      <c r="DC6" s="139">
        <f ca="1">DC5*('In depth results'!$L$3/12)</f>
        <v>0</v>
      </c>
      <c r="DD6" s="139">
        <f ca="1">DD5*('In depth results'!$L$3/12)</f>
        <v>0</v>
      </c>
      <c r="DE6" s="139">
        <f ca="1">DE5*('In depth results'!$L$3/12)</f>
        <v>0</v>
      </c>
      <c r="DF6" s="139">
        <f ca="1">DF5*('In depth results'!$L$3/12)</f>
        <v>0</v>
      </c>
      <c r="DG6" s="139">
        <f ca="1">DG5*('In depth results'!$L$3/12)</f>
        <v>0</v>
      </c>
      <c r="DH6" s="139">
        <f ca="1">DH5*('In depth results'!$L$3/12)</f>
        <v>0</v>
      </c>
      <c r="DI6" s="139">
        <f ca="1">DI5*('In depth results'!$L$3/12)</f>
        <v>0</v>
      </c>
      <c r="DJ6" s="139">
        <f ca="1">DJ5*('In depth results'!$L$3/12)</f>
        <v>0</v>
      </c>
      <c r="DK6" s="139">
        <f ca="1">DK5*('In depth results'!$L$3/12)</f>
        <v>0</v>
      </c>
      <c r="DL6" s="139">
        <f ca="1">DL5*('In depth results'!$L$3/12)</f>
        <v>0</v>
      </c>
      <c r="DM6" s="139">
        <f ca="1">DM5*('In depth results'!$L$3/12)</f>
        <v>0</v>
      </c>
      <c r="DN6" s="139">
        <f ca="1">DN5*('In depth results'!$L$3/12)</f>
        <v>0</v>
      </c>
      <c r="DO6" s="139">
        <f ca="1">DO5*('In depth results'!$L$3/12)</f>
        <v>0</v>
      </c>
      <c r="DP6" s="139">
        <f ca="1">DP5*('In depth results'!$L$3/12)</f>
        <v>0</v>
      </c>
      <c r="DQ6" s="139">
        <f ca="1">DQ5*('In depth results'!$L$3/12)</f>
        <v>0</v>
      </c>
      <c r="DR6" s="139">
        <f ca="1">DR5*('In depth results'!$L$3/12)</f>
        <v>0</v>
      </c>
      <c r="DS6" s="139">
        <f ca="1">DS5*('In depth results'!$L$3/12)</f>
        <v>0</v>
      </c>
      <c r="DT6" s="139">
        <f ca="1">DT5*('In depth results'!$L$3/12)</f>
        <v>0</v>
      </c>
      <c r="DU6" s="139">
        <f ca="1">DU5*('In depth results'!$L$3/12)</f>
        <v>0</v>
      </c>
      <c r="DV6" s="139">
        <f ca="1">DV5*('In depth results'!$L$3/12)</f>
        <v>0</v>
      </c>
      <c r="DW6" s="139">
        <f ca="1">DW5*('In depth results'!$L$3/12)</f>
        <v>0</v>
      </c>
      <c r="DX6" s="139">
        <f ca="1">DX5*('In depth results'!$L$3/12)</f>
        <v>0</v>
      </c>
      <c r="DY6" s="139">
        <f ca="1">DY5*('In depth results'!$L$3/12)</f>
        <v>0</v>
      </c>
      <c r="DZ6" s="139">
        <f ca="1">DZ5*('In depth results'!$L$3/12)</f>
        <v>0</v>
      </c>
      <c r="EA6" s="139">
        <f ca="1">EA5*('In depth results'!$L$3/12)</f>
        <v>0</v>
      </c>
      <c r="EB6" s="139">
        <f ca="1">EB5*('In depth results'!$L$3/12)</f>
        <v>0</v>
      </c>
      <c r="EC6" s="139">
        <f ca="1">EC5*('In depth results'!$L$3/12)</f>
        <v>0</v>
      </c>
      <c r="ED6" s="139">
        <f ca="1">ED5*('In depth results'!$L$3/12)</f>
        <v>0</v>
      </c>
      <c r="EE6" s="139">
        <f ca="1">EE5*('In depth results'!$L$3/12)</f>
        <v>0</v>
      </c>
    </row>
    <row r="7" spans="1:135" x14ac:dyDescent="0.35">
      <c r="A7" s="23"/>
      <c r="B7" s="136" t="s">
        <v>23</v>
      </c>
      <c r="C7" s="138">
        <f ca="1">'In depth results'!K3</f>
        <v>1800</v>
      </c>
      <c r="D7" s="138">
        <f ca="1">D5+D6</f>
        <v>1752.905</v>
      </c>
      <c r="E7" s="138">
        <f t="shared" ref="E7:BP7" ca="1" si="4">E5+E6</f>
        <v>1677.6985749999999</v>
      </c>
      <c r="F7" s="138">
        <f t="shared" ca="1" si="4"/>
        <v>1601.364053625</v>
      </c>
      <c r="G7" s="138">
        <f t="shared" ca="1" si="4"/>
        <v>1523.884514429375</v>
      </c>
      <c r="H7" s="138">
        <f t="shared" ca="1" si="4"/>
        <v>1445.2427821458157</v>
      </c>
      <c r="I7" s="138">
        <f t="shared" ca="1" si="4"/>
        <v>1365.421423878003</v>
      </c>
      <c r="J7" s="138">
        <f t="shared" ca="1" si="4"/>
        <v>1284.4027452361731</v>
      </c>
      <c r="K7" s="138">
        <f t="shared" ca="1" si="4"/>
        <v>1202.1687864147157</v>
      </c>
      <c r="L7" s="138">
        <f t="shared" ca="1" si="4"/>
        <v>1118.7013182109365</v>
      </c>
      <c r="M7" s="138">
        <f t="shared" ca="1" si="4"/>
        <v>1033.9818379841006</v>
      </c>
      <c r="N7" s="138">
        <f t="shared" ca="1" si="4"/>
        <v>947.99156555386207</v>
      </c>
      <c r="O7" s="138">
        <f t="shared" ca="1" si="4"/>
        <v>860.71143903716995</v>
      </c>
      <c r="P7" s="138">
        <f t="shared" ca="1" si="4"/>
        <v>772.12211062272752</v>
      </c>
      <c r="Q7" s="138">
        <f t="shared" ca="1" si="4"/>
        <v>682.2039422820684</v>
      </c>
      <c r="R7" s="138">
        <f t="shared" ca="1" si="4"/>
        <v>590.93700141629938</v>
      </c>
      <c r="S7" s="138">
        <f t="shared" ca="1" si="4"/>
        <v>498.30105643754388</v>
      </c>
      <c r="T7" s="138">
        <f t="shared" ca="1" si="4"/>
        <v>404.27557228410706</v>
      </c>
      <c r="U7" s="138">
        <f t="shared" ca="1" si="4"/>
        <v>308.83970586836864</v>
      </c>
      <c r="V7" s="138">
        <f t="shared" ca="1" si="4"/>
        <v>211.97230145639418</v>
      </c>
      <c r="W7" s="138">
        <f t="shared" ca="1" si="4"/>
        <v>113.65188597824009</v>
      </c>
      <c r="X7" s="138">
        <f t="shared" ca="1" si="4"/>
        <v>13.85666426791369</v>
      </c>
      <c r="Y7" s="138">
        <f t="shared" ca="1" si="4"/>
        <v>0</v>
      </c>
      <c r="Z7" s="138">
        <f t="shared" ca="1" si="4"/>
        <v>0</v>
      </c>
      <c r="AA7" s="138">
        <f t="shared" ca="1" si="4"/>
        <v>0</v>
      </c>
      <c r="AB7" s="138">
        <f t="shared" ca="1" si="4"/>
        <v>0</v>
      </c>
      <c r="AC7" s="138">
        <f t="shared" ca="1" si="4"/>
        <v>0</v>
      </c>
      <c r="AD7" s="138">
        <f t="shared" ca="1" si="4"/>
        <v>0</v>
      </c>
      <c r="AE7" s="138">
        <f t="shared" ca="1" si="4"/>
        <v>0</v>
      </c>
      <c r="AF7" s="138">
        <f t="shared" ca="1" si="4"/>
        <v>0</v>
      </c>
      <c r="AG7" s="138">
        <f t="shared" ca="1" si="4"/>
        <v>0</v>
      </c>
      <c r="AH7" s="138">
        <f t="shared" ca="1" si="4"/>
        <v>0</v>
      </c>
      <c r="AI7" s="138">
        <f t="shared" ca="1" si="4"/>
        <v>0</v>
      </c>
      <c r="AJ7" s="138">
        <f t="shared" ca="1" si="4"/>
        <v>0</v>
      </c>
      <c r="AK7" s="138">
        <f t="shared" ca="1" si="4"/>
        <v>0</v>
      </c>
      <c r="AL7" s="138">
        <f t="shared" ca="1" si="4"/>
        <v>0</v>
      </c>
      <c r="AM7" s="138">
        <f t="shared" ca="1" si="4"/>
        <v>0</v>
      </c>
      <c r="AN7" s="138">
        <f t="shared" ca="1" si="4"/>
        <v>0</v>
      </c>
      <c r="AO7" s="138">
        <f t="shared" ca="1" si="4"/>
        <v>0</v>
      </c>
      <c r="AP7" s="138">
        <f t="shared" ca="1" si="4"/>
        <v>0</v>
      </c>
      <c r="AQ7" s="138">
        <f t="shared" ca="1" si="4"/>
        <v>0</v>
      </c>
      <c r="AR7" s="138">
        <f t="shared" ca="1" si="4"/>
        <v>0</v>
      </c>
      <c r="AS7" s="138">
        <f t="shared" ca="1" si="4"/>
        <v>0</v>
      </c>
      <c r="AT7" s="138">
        <f t="shared" ca="1" si="4"/>
        <v>0</v>
      </c>
      <c r="AU7" s="138">
        <f t="shared" ca="1" si="4"/>
        <v>0</v>
      </c>
      <c r="AV7" s="138">
        <f t="shared" ca="1" si="4"/>
        <v>0</v>
      </c>
      <c r="AW7" s="138">
        <f t="shared" ca="1" si="4"/>
        <v>0</v>
      </c>
      <c r="AX7" s="138">
        <f t="shared" ca="1" si="4"/>
        <v>0</v>
      </c>
      <c r="AY7" s="138">
        <f t="shared" ca="1" si="4"/>
        <v>0</v>
      </c>
      <c r="AZ7" s="138">
        <f t="shared" ca="1" si="4"/>
        <v>0</v>
      </c>
      <c r="BA7" s="138">
        <f t="shared" ca="1" si="4"/>
        <v>0</v>
      </c>
      <c r="BB7" s="138">
        <f t="shared" ca="1" si="4"/>
        <v>0</v>
      </c>
      <c r="BC7" s="138">
        <f t="shared" ca="1" si="4"/>
        <v>0</v>
      </c>
      <c r="BD7" s="138">
        <f t="shared" ca="1" si="4"/>
        <v>0</v>
      </c>
      <c r="BE7" s="138">
        <f t="shared" ca="1" si="4"/>
        <v>0</v>
      </c>
      <c r="BF7" s="138">
        <f t="shared" ca="1" si="4"/>
        <v>0</v>
      </c>
      <c r="BG7" s="138">
        <f t="shared" ca="1" si="4"/>
        <v>0</v>
      </c>
      <c r="BH7" s="138">
        <f t="shared" ca="1" si="4"/>
        <v>0</v>
      </c>
      <c r="BI7" s="138">
        <f t="shared" ca="1" si="4"/>
        <v>0</v>
      </c>
      <c r="BJ7" s="138">
        <f t="shared" ca="1" si="4"/>
        <v>0</v>
      </c>
      <c r="BK7" s="138">
        <f t="shared" ca="1" si="4"/>
        <v>0</v>
      </c>
      <c r="BL7" s="138">
        <f t="shared" ca="1" si="4"/>
        <v>0</v>
      </c>
      <c r="BM7" s="138">
        <f t="shared" ca="1" si="4"/>
        <v>0</v>
      </c>
      <c r="BN7" s="138">
        <f t="shared" ca="1" si="4"/>
        <v>0</v>
      </c>
      <c r="BO7" s="138">
        <f t="shared" ca="1" si="4"/>
        <v>0</v>
      </c>
      <c r="BP7" s="138">
        <f t="shared" ca="1" si="4"/>
        <v>0</v>
      </c>
      <c r="BQ7" s="138">
        <f t="shared" ref="BQ7:CU7" ca="1" si="5">BQ5+BQ6</f>
        <v>0</v>
      </c>
      <c r="BR7" s="138">
        <f t="shared" ca="1" si="5"/>
        <v>0</v>
      </c>
      <c r="BS7" s="138">
        <f t="shared" ca="1" si="5"/>
        <v>0</v>
      </c>
      <c r="BT7" s="138">
        <f t="shared" ca="1" si="5"/>
        <v>0</v>
      </c>
      <c r="BU7" s="138">
        <f t="shared" ca="1" si="5"/>
        <v>0</v>
      </c>
      <c r="BV7" s="138">
        <f t="shared" ca="1" si="5"/>
        <v>0</v>
      </c>
      <c r="BW7" s="138">
        <f t="shared" ca="1" si="5"/>
        <v>0</v>
      </c>
      <c r="BX7" s="138">
        <f t="shared" ca="1" si="5"/>
        <v>0</v>
      </c>
      <c r="BY7" s="138">
        <f t="shared" ca="1" si="5"/>
        <v>0</v>
      </c>
      <c r="BZ7" s="138">
        <f t="shared" ca="1" si="5"/>
        <v>0</v>
      </c>
      <c r="CA7" s="138">
        <f t="shared" ca="1" si="5"/>
        <v>0</v>
      </c>
      <c r="CB7" s="138">
        <f t="shared" ca="1" si="5"/>
        <v>0</v>
      </c>
      <c r="CC7" s="138">
        <f t="shared" ca="1" si="5"/>
        <v>0</v>
      </c>
      <c r="CD7" s="138">
        <f t="shared" ca="1" si="5"/>
        <v>0</v>
      </c>
      <c r="CE7" s="138">
        <f t="shared" ca="1" si="5"/>
        <v>0</v>
      </c>
      <c r="CF7" s="138">
        <f t="shared" ca="1" si="5"/>
        <v>0</v>
      </c>
      <c r="CG7" s="138">
        <f t="shared" ca="1" si="5"/>
        <v>0</v>
      </c>
      <c r="CH7" s="138">
        <f t="shared" ca="1" si="5"/>
        <v>0</v>
      </c>
      <c r="CI7" s="138">
        <f t="shared" ca="1" si="5"/>
        <v>0</v>
      </c>
      <c r="CJ7" s="138">
        <f t="shared" ca="1" si="5"/>
        <v>0</v>
      </c>
      <c r="CK7" s="138">
        <f t="shared" ca="1" si="5"/>
        <v>0</v>
      </c>
      <c r="CL7" s="138">
        <f t="shared" ca="1" si="5"/>
        <v>0</v>
      </c>
      <c r="CM7" s="138">
        <f t="shared" ca="1" si="5"/>
        <v>0</v>
      </c>
      <c r="CN7" s="138">
        <f t="shared" ca="1" si="5"/>
        <v>0</v>
      </c>
      <c r="CO7" s="138">
        <f t="shared" ca="1" si="5"/>
        <v>0</v>
      </c>
      <c r="CP7" s="138">
        <f t="shared" ca="1" si="5"/>
        <v>0</v>
      </c>
      <c r="CQ7" s="138">
        <f t="shared" ca="1" si="5"/>
        <v>0</v>
      </c>
      <c r="CR7" s="138">
        <f t="shared" ca="1" si="5"/>
        <v>0</v>
      </c>
      <c r="CS7" s="138">
        <f t="shared" ca="1" si="5"/>
        <v>0</v>
      </c>
      <c r="CT7" s="138">
        <f t="shared" ca="1" si="5"/>
        <v>0</v>
      </c>
      <c r="CU7" s="138">
        <f t="shared" ca="1" si="5"/>
        <v>0</v>
      </c>
      <c r="CV7" s="138">
        <f t="shared" ref="CV7" ca="1" si="6">CV5+CV6</f>
        <v>0</v>
      </c>
      <c r="CW7" s="138">
        <f t="shared" ref="CW7" ca="1" si="7">CW5+CW6</f>
        <v>0</v>
      </c>
      <c r="CX7" s="138">
        <f t="shared" ref="CX7" ca="1" si="8">CX5+CX6</f>
        <v>0</v>
      </c>
      <c r="CY7" s="138">
        <f t="shared" ref="CY7" ca="1" si="9">CY5+CY6</f>
        <v>0</v>
      </c>
      <c r="CZ7" s="138">
        <f t="shared" ref="CZ7" ca="1" si="10">CZ5+CZ6</f>
        <v>0</v>
      </c>
      <c r="DA7" s="138">
        <f t="shared" ref="DA7" ca="1" si="11">DA5+DA6</f>
        <v>0</v>
      </c>
      <c r="DB7" s="138">
        <f t="shared" ref="DB7" ca="1" si="12">DB5+DB6</f>
        <v>0</v>
      </c>
      <c r="DC7" s="138">
        <f t="shared" ref="DC7" ca="1" si="13">DC5+DC6</f>
        <v>0</v>
      </c>
      <c r="DD7" s="138">
        <f t="shared" ref="DD7" ca="1" si="14">DD5+DD6</f>
        <v>0</v>
      </c>
      <c r="DE7" s="138">
        <f t="shared" ref="DE7" ca="1" si="15">DE5+DE6</f>
        <v>0</v>
      </c>
      <c r="DF7" s="138">
        <f t="shared" ref="DF7" ca="1" si="16">DF5+DF6</f>
        <v>0</v>
      </c>
      <c r="DG7" s="138">
        <f t="shared" ref="DG7" ca="1" si="17">DG5+DG6</f>
        <v>0</v>
      </c>
      <c r="DH7" s="138">
        <f t="shared" ref="DH7" ca="1" si="18">DH5+DH6</f>
        <v>0</v>
      </c>
      <c r="DI7" s="138">
        <f t="shared" ref="DI7" ca="1" si="19">DI5+DI6</f>
        <v>0</v>
      </c>
      <c r="DJ7" s="138">
        <f t="shared" ref="DJ7" ca="1" si="20">DJ5+DJ6</f>
        <v>0</v>
      </c>
      <c r="DK7" s="138">
        <f t="shared" ref="DK7" ca="1" si="21">DK5+DK6</f>
        <v>0</v>
      </c>
      <c r="DL7" s="138">
        <f t="shared" ref="DL7" ca="1" si="22">DL5+DL6</f>
        <v>0</v>
      </c>
      <c r="DM7" s="138">
        <f t="shared" ref="DM7" ca="1" si="23">DM5+DM6</f>
        <v>0</v>
      </c>
      <c r="DN7" s="138">
        <f t="shared" ref="DN7" ca="1" si="24">DN5+DN6</f>
        <v>0</v>
      </c>
      <c r="DO7" s="138">
        <f t="shared" ref="DO7" ca="1" si="25">DO5+DO6</f>
        <v>0</v>
      </c>
      <c r="DP7" s="138">
        <f t="shared" ref="DP7" ca="1" si="26">DP5+DP6</f>
        <v>0</v>
      </c>
      <c r="DQ7" s="138">
        <f t="shared" ref="DQ7" ca="1" si="27">DQ5+DQ6</f>
        <v>0</v>
      </c>
      <c r="DR7" s="138">
        <f t="shared" ref="DR7" ca="1" si="28">DR5+DR6</f>
        <v>0</v>
      </c>
      <c r="DS7" s="138">
        <f t="shared" ref="DS7" ca="1" si="29">DS5+DS6</f>
        <v>0</v>
      </c>
      <c r="DT7" s="138">
        <f t="shared" ref="DT7" ca="1" si="30">DT5+DT6</f>
        <v>0</v>
      </c>
      <c r="DU7" s="138">
        <f t="shared" ref="DU7" ca="1" si="31">DU5+DU6</f>
        <v>0</v>
      </c>
      <c r="DV7" s="138">
        <f t="shared" ref="DV7" ca="1" si="32">DV5+DV6</f>
        <v>0</v>
      </c>
      <c r="DW7" s="138">
        <f t="shared" ref="DW7" ca="1" si="33">DW5+DW6</f>
        <v>0</v>
      </c>
      <c r="DX7" s="138">
        <f t="shared" ref="DX7" ca="1" si="34">DX5+DX6</f>
        <v>0</v>
      </c>
      <c r="DY7" s="138">
        <f t="shared" ref="DY7" ca="1" si="35">DY5+DY6</f>
        <v>0</v>
      </c>
      <c r="DZ7" s="138">
        <f t="shared" ref="DZ7" ca="1" si="36">DZ5+DZ6</f>
        <v>0</v>
      </c>
      <c r="EA7" s="138">
        <f t="shared" ref="EA7" ca="1" si="37">EA5+EA6</f>
        <v>0</v>
      </c>
      <c r="EB7" s="138">
        <f t="shared" ref="EB7" ca="1" si="38">EB5+EB6</f>
        <v>0</v>
      </c>
      <c r="EC7" s="138">
        <f t="shared" ref="EC7" ca="1" si="39">EC5+EC6</f>
        <v>0</v>
      </c>
      <c r="ED7" s="138">
        <f t="shared" ref="ED7" ca="1" si="40">ED5+ED6</f>
        <v>0</v>
      </c>
      <c r="EE7" s="138">
        <f t="shared" ref="EE7" ca="1" si="41">EE5+EE6</f>
        <v>0</v>
      </c>
    </row>
    <row r="8" spans="1:135" x14ac:dyDescent="0.35">
      <c r="A8" s="23"/>
      <c r="B8" s="136" t="s">
        <v>25</v>
      </c>
      <c r="C8" s="138">
        <f ca="1">'In depth results'!$M$3</f>
        <v>100</v>
      </c>
      <c r="D8" s="138">
        <f ca="1">'In depth results'!$M$3</f>
        <v>100</v>
      </c>
      <c r="E8" s="138">
        <f ca="1">'In depth results'!$M$3</f>
        <v>100</v>
      </c>
      <c r="F8" s="138">
        <f ca="1">'In depth results'!$M$3</f>
        <v>100</v>
      </c>
      <c r="G8" s="138">
        <f ca="1">'In depth results'!$M$3</f>
        <v>100</v>
      </c>
      <c r="H8" s="138">
        <f ca="1">'In depth results'!$M$3</f>
        <v>100</v>
      </c>
      <c r="I8" s="138">
        <f ca="1">'In depth results'!$M$3</f>
        <v>100</v>
      </c>
      <c r="J8" s="138">
        <f ca="1">'In depth results'!$M$3</f>
        <v>100</v>
      </c>
      <c r="K8" s="138">
        <f ca="1">'In depth results'!$M$3</f>
        <v>100</v>
      </c>
      <c r="L8" s="138">
        <f ca="1">'In depth results'!$M$3</f>
        <v>100</v>
      </c>
      <c r="M8" s="138">
        <f ca="1">'In depth results'!$M$3</f>
        <v>100</v>
      </c>
      <c r="N8" s="138">
        <f ca="1">'In depth results'!$M$3</f>
        <v>100</v>
      </c>
      <c r="O8" s="138">
        <f ca="1">'In depth results'!$M$3</f>
        <v>100</v>
      </c>
      <c r="P8" s="138">
        <f ca="1">'In depth results'!$M$3</f>
        <v>100</v>
      </c>
      <c r="Q8" s="138">
        <f ca="1">'In depth results'!$M$3</f>
        <v>100</v>
      </c>
      <c r="R8" s="138">
        <f ca="1">'In depth results'!$M$3</f>
        <v>100</v>
      </c>
      <c r="S8" s="138">
        <f ca="1">'In depth results'!$M$3</f>
        <v>100</v>
      </c>
      <c r="T8" s="138">
        <f ca="1">'In depth results'!$M$3</f>
        <v>100</v>
      </c>
      <c r="U8" s="138">
        <f ca="1">'In depth results'!$M$3</f>
        <v>100</v>
      </c>
      <c r="V8" s="138">
        <f ca="1">'In depth results'!$M$3</f>
        <v>100</v>
      </c>
      <c r="W8" s="138">
        <f ca="1">'In depth results'!$M$3</f>
        <v>100</v>
      </c>
      <c r="X8" s="138">
        <f ca="1">'In depth results'!$M$3</f>
        <v>100</v>
      </c>
      <c r="Y8" s="138">
        <f ca="1">'In depth results'!$M$3</f>
        <v>100</v>
      </c>
      <c r="Z8" s="138">
        <f ca="1">'In depth results'!$M$3</f>
        <v>100</v>
      </c>
      <c r="AA8" s="138">
        <f ca="1">'In depth results'!$M$3</f>
        <v>100</v>
      </c>
      <c r="AB8" s="138">
        <f ca="1">'In depth results'!$M$3</f>
        <v>100</v>
      </c>
      <c r="AC8" s="138">
        <f ca="1">'In depth results'!$M$3</f>
        <v>100</v>
      </c>
      <c r="AD8" s="138">
        <f ca="1">'In depth results'!$M$3</f>
        <v>100</v>
      </c>
      <c r="AE8" s="138">
        <f ca="1">'In depth results'!$M$3</f>
        <v>100</v>
      </c>
      <c r="AF8" s="138">
        <f ca="1">'In depth results'!$M$3</f>
        <v>100</v>
      </c>
      <c r="AG8" s="138">
        <f ca="1">'In depth results'!$M$3</f>
        <v>100</v>
      </c>
      <c r="AH8" s="138">
        <f ca="1">'In depth results'!$M$3</f>
        <v>100</v>
      </c>
      <c r="AI8" s="138">
        <f ca="1">'In depth results'!$M$3</f>
        <v>100</v>
      </c>
      <c r="AJ8" s="138">
        <f ca="1">'In depth results'!$M$3</f>
        <v>100</v>
      </c>
      <c r="AK8" s="138">
        <f ca="1">'In depth results'!$M$3</f>
        <v>100</v>
      </c>
      <c r="AL8" s="138">
        <f ca="1">'In depth results'!$M$3</f>
        <v>100</v>
      </c>
      <c r="AM8" s="138">
        <f ca="1">'In depth results'!$M$3</f>
        <v>100</v>
      </c>
      <c r="AN8" s="138">
        <f ca="1">'In depth results'!$M$3</f>
        <v>100</v>
      </c>
      <c r="AO8" s="138">
        <f ca="1">'In depth results'!$M$3</f>
        <v>100</v>
      </c>
      <c r="AP8" s="138">
        <f ca="1">'In depth results'!$M$3</f>
        <v>100</v>
      </c>
      <c r="AQ8" s="138">
        <f ca="1">'In depth results'!$M$3</f>
        <v>100</v>
      </c>
      <c r="AR8" s="138">
        <f ca="1">'In depth results'!$M$3</f>
        <v>100</v>
      </c>
      <c r="AS8" s="138">
        <f ca="1">'In depth results'!$M$3</f>
        <v>100</v>
      </c>
      <c r="AT8" s="138">
        <f ca="1">'In depth results'!$M$3</f>
        <v>100</v>
      </c>
      <c r="AU8" s="138">
        <f ca="1">'In depth results'!$M$3</f>
        <v>100</v>
      </c>
      <c r="AV8" s="138">
        <f ca="1">'In depth results'!$M$3</f>
        <v>100</v>
      </c>
      <c r="AW8" s="138">
        <f ca="1">'In depth results'!$M$3</f>
        <v>100</v>
      </c>
      <c r="AX8" s="138">
        <f ca="1">'In depth results'!$M$3</f>
        <v>100</v>
      </c>
      <c r="AY8" s="138">
        <f ca="1">'In depth results'!$M$3</f>
        <v>100</v>
      </c>
      <c r="AZ8" s="138">
        <f ca="1">'In depth results'!$M$3</f>
        <v>100</v>
      </c>
      <c r="BA8" s="138">
        <f ca="1">'In depth results'!$M$3</f>
        <v>100</v>
      </c>
      <c r="BB8" s="138">
        <f ca="1">'In depth results'!$M$3</f>
        <v>100</v>
      </c>
      <c r="BC8" s="138">
        <f ca="1">'In depth results'!$M$3</f>
        <v>100</v>
      </c>
      <c r="BD8" s="138">
        <f ca="1">'In depth results'!$M$3</f>
        <v>100</v>
      </c>
      <c r="BE8" s="138">
        <f ca="1">'In depth results'!$M$3</f>
        <v>100</v>
      </c>
      <c r="BF8" s="138">
        <f ca="1">'In depth results'!$M$3</f>
        <v>100</v>
      </c>
      <c r="BG8" s="138">
        <f ca="1">'In depth results'!$M$3</f>
        <v>100</v>
      </c>
      <c r="BH8" s="138">
        <f ca="1">'In depth results'!$M$3</f>
        <v>100</v>
      </c>
      <c r="BI8" s="138">
        <f ca="1">'In depth results'!$M$3</f>
        <v>100</v>
      </c>
      <c r="BJ8" s="138">
        <f ca="1">'In depth results'!$M$3</f>
        <v>100</v>
      </c>
      <c r="BK8" s="138">
        <f ca="1">'In depth results'!$M$3</f>
        <v>100</v>
      </c>
      <c r="BL8" s="138">
        <f ca="1">'In depth results'!$M$3</f>
        <v>100</v>
      </c>
      <c r="BM8" s="138">
        <f ca="1">'In depth results'!$M$3</f>
        <v>100</v>
      </c>
      <c r="BN8" s="138">
        <f ca="1">'In depth results'!$M$3</f>
        <v>100</v>
      </c>
      <c r="BO8" s="138">
        <f ca="1">'In depth results'!$M$3</f>
        <v>100</v>
      </c>
      <c r="BP8" s="138">
        <f ca="1">'In depth results'!$M$3</f>
        <v>100</v>
      </c>
      <c r="BQ8" s="138">
        <f ca="1">'In depth results'!$M$3</f>
        <v>100</v>
      </c>
      <c r="BR8" s="138">
        <f ca="1">'In depth results'!$M$3</f>
        <v>100</v>
      </c>
      <c r="BS8" s="138">
        <f ca="1">'In depth results'!$M$3</f>
        <v>100</v>
      </c>
      <c r="BT8" s="138">
        <f ca="1">'In depth results'!$M$3</f>
        <v>100</v>
      </c>
      <c r="BU8" s="138">
        <f ca="1">'In depth results'!$M$3</f>
        <v>100</v>
      </c>
      <c r="BV8" s="138">
        <f ca="1">'In depth results'!$M$3</f>
        <v>100</v>
      </c>
      <c r="BW8" s="138">
        <f ca="1">'In depth results'!$M$3</f>
        <v>100</v>
      </c>
      <c r="BX8" s="138">
        <f ca="1">'In depth results'!$M$3</f>
        <v>100</v>
      </c>
      <c r="BY8" s="138">
        <f ca="1">'In depth results'!$M$3</f>
        <v>100</v>
      </c>
      <c r="BZ8" s="138">
        <f ca="1">'In depth results'!$M$3</f>
        <v>100</v>
      </c>
      <c r="CA8" s="138">
        <f ca="1">'In depth results'!$M$3</f>
        <v>100</v>
      </c>
      <c r="CB8" s="138">
        <f ca="1">'In depth results'!$M$3</f>
        <v>100</v>
      </c>
      <c r="CC8" s="138">
        <f ca="1">'In depth results'!$M$3</f>
        <v>100</v>
      </c>
      <c r="CD8" s="138">
        <f ca="1">'In depth results'!$M$3</f>
        <v>100</v>
      </c>
      <c r="CE8" s="138">
        <f ca="1">'In depth results'!$M$3</f>
        <v>100</v>
      </c>
      <c r="CF8" s="138">
        <f ca="1">'In depth results'!$M$3</f>
        <v>100</v>
      </c>
      <c r="CG8" s="138">
        <f ca="1">'In depth results'!$M$3</f>
        <v>100</v>
      </c>
      <c r="CH8" s="138">
        <f ca="1">'In depth results'!$M$3</f>
        <v>100</v>
      </c>
      <c r="CI8" s="138">
        <f ca="1">'In depth results'!$M$3</f>
        <v>100</v>
      </c>
      <c r="CJ8" s="138">
        <f ca="1">'In depth results'!$M$3</f>
        <v>100</v>
      </c>
      <c r="CK8" s="138">
        <f ca="1">'In depth results'!$M$3</f>
        <v>100</v>
      </c>
      <c r="CL8" s="138">
        <f ca="1">'In depth results'!$M$3</f>
        <v>100</v>
      </c>
      <c r="CM8" s="138">
        <f ca="1">'In depth results'!$M$3</f>
        <v>100</v>
      </c>
      <c r="CN8" s="138">
        <f ca="1">'In depth results'!$M$3</f>
        <v>100</v>
      </c>
      <c r="CO8" s="138">
        <f ca="1">'In depth results'!$M$3</f>
        <v>100</v>
      </c>
      <c r="CP8" s="138">
        <f ca="1">'In depth results'!$M$3</f>
        <v>100</v>
      </c>
      <c r="CQ8" s="138">
        <f ca="1">'In depth results'!$M$3</f>
        <v>100</v>
      </c>
      <c r="CR8" s="138">
        <f ca="1">'In depth results'!$M$3</f>
        <v>100</v>
      </c>
      <c r="CS8" s="138">
        <f ca="1">'In depth results'!$M$3</f>
        <v>100</v>
      </c>
      <c r="CT8" s="138">
        <f ca="1">'In depth results'!$M$3</f>
        <v>100</v>
      </c>
      <c r="CU8" s="138">
        <f ca="1">'In depth results'!$M$3</f>
        <v>100</v>
      </c>
      <c r="CV8" s="138">
        <f ca="1">'In depth results'!$M$3</f>
        <v>100</v>
      </c>
      <c r="CW8" s="138">
        <f ca="1">'In depth results'!$M$3</f>
        <v>100</v>
      </c>
      <c r="CX8" s="138">
        <f ca="1">'In depth results'!$M$3</f>
        <v>100</v>
      </c>
      <c r="CY8" s="138">
        <f ca="1">'In depth results'!$M$3</f>
        <v>100</v>
      </c>
      <c r="CZ8" s="138">
        <f ca="1">'In depth results'!$M$3</f>
        <v>100</v>
      </c>
      <c r="DA8" s="138">
        <f ca="1">'In depth results'!$M$3</f>
        <v>100</v>
      </c>
      <c r="DB8" s="138">
        <f ca="1">'In depth results'!$M$3</f>
        <v>100</v>
      </c>
      <c r="DC8" s="138">
        <f ca="1">'In depth results'!$M$3</f>
        <v>100</v>
      </c>
      <c r="DD8" s="138">
        <f ca="1">'In depth results'!$M$3</f>
        <v>100</v>
      </c>
      <c r="DE8" s="138">
        <f ca="1">'In depth results'!$M$3</f>
        <v>100</v>
      </c>
      <c r="DF8" s="138">
        <f ca="1">'In depth results'!$M$3</f>
        <v>100</v>
      </c>
      <c r="DG8" s="138">
        <f ca="1">'In depth results'!$M$3</f>
        <v>100</v>
      </c>
      <c r="DH8" s="138">
        <f ca="1">'In depth results'!$M$3</f>
        <v>100</v>
      </c>
      <c r="DI8" s="138">
        <f ca="1">'In depth results'!$M$3</f>
        <v>100</v>
      </c>
      <c r="DJ8" s="138">
        <f ca="1">'In depth results'!$M$3</f>
        <v>100</v>
      </c>
      <c r="DK8" s="138">
        <f ca="1">'In depth results'!$M$3</f>
        <v>100</v>
      </c>
      <c r="DL8" s="138">
        <f ca="1">'In depth results'!$M$3</f>
        <v>100</v>
      </c>
      <c r="DM8" s="138">
        <f ca="1">'In depth results'!$M$3</f>
        <v>100</v>
      </c>
      <c r="DN8" s="138">
        <f ca="1">'In depth results'!$M$3</f>
        <v>100</v>
      </c>
      <c r="DO8" s="138">
        <f ca="1">'In depth results'!$M$3</f>
        <v>100</v>
      </c>
      <c r="DP8" s="138">
        <f ca="1">'In depth results'!$M$3</f>
        <v>100</v>
      </c>
      <c r="DQ8" s="138">
        <f ca="1">'In depth results'!$M$3</f>
        <v>100</v>
      </c>
      <c r="DR8" s="138">
        <f ca="1">'In depth results'!$M$3</f>
        <v>100</v>
      </c>
      <c r="DS8" s="138">
        <f ca="1">'In depth results'!$M$3</f>
        <v>100</v>
      </c>
      <c r="DT8" s="138">
        <f ca="1">'In depth results'!$M$3</f>
        <v>100</v>
      </c>
      <c r="DU8" s="138">
        <f ca="1">'In depth results'!$M$3</f>
        <v>100</v>
      </c>
      <c r="DV8" s="138">
        <f ca="1">'In depth results'!$M$3</f>
        <v>100</v>
      </c>
      <c r="DW8" s="138">
        <f ca="1">'In depth results'!$M$3</f>
        <v>100</v>
      </c>
      <c r="DX8" s="138">
        <f ca="1">'In depth results'!$M$3</f>
        <v>100</v>
      </c>
      <c r="DY8" s="138">
        <f ca="1">'In depth results'!$M$3</f>
        <v>100</v>
      </c>
      <c r="DZ8" s="138">
        <f ca="1">'In depth results'!$M$3</f>
        <v>100</v>
      </c>
      <c r="EA8" s="138">
        <f ca="1">'In depth results'!$M$3</f>
        <v>100</v>
      </c>
      <c r="EB8" s="138">
        <f ca="1">'In depth results'!$M$3</f>
        <v>100</v>
      </c>
      <c r="EC8" s="138">
        <f ca="1">'In depth results'!$M$3</f>
        <v>100</v>
      </c>
      <c r="ED8" s="138">
        <f ca="1">'In depth results'!$M$3</f>
        <v>100</v>
      </c>
      <c r="EE8" s="138">
        <f ca="1">'In depth results'!$M$3</f>
        <v>100</v>
      </c>
    </row>
    <row r="9" spans="1:135" x14ac:dyDescent="0.35">
      <c r="A9" s="23"/>
      <c r="B9" s="136" t="s">
        <v>26</v>
      </c>
      <c r="C9" s="138">
        <f ca="1">C7-C8+C6</f>
        <v>1727</v>
      </c>
      <c r="D9" s="138">
        <f ca="1">IF(D8&gt;D7,0,D7-D8)</f>
        <v>1652.905</v>
      </c>
      <c r="E9" s="138">
        <f t="shared" ref="E9:BP9" ca="1" si="42">IF(E8&gt;E7,0,E7-E8)</f>
        <v>1577.6985749999999</v>
      </c>
      <c r="F9" s="138">
        <f t="shared" ca="1" si="42"/>
        <v>1501.364053625</v>
      </c>
      <c r="G9" s="138">
        <f t="shared" ca="1" si="42"/>
        <v>1423.884514429375</v>
      </c>
      <c r="H9" s="138">
        <f t="shared" ca="1" si="42"/>
        <v>1345.2427821458157</v>
      </c>
      <c r="I9" s="138">
        <f t="shared" ca="1" si="42"/>
        <v>1265.421423878003</v>
      </c>
      <c r="J9" s="138">
        <f t="shared" ca="1" si="42"/>
        <v>1184.4027452361731</v>
      </c>
      <c r="K9" s="138">
        <f t="shared" ca="1" si="42"/>
        <v>1102.1687864147157</v>
      </c>
      <c r="L9" s="138">
        <f t="shared" ca="1" si="42"/>
        <v>1018.7013182109365</v>
      </c>
      <c r="M9" s="138">
        <f t="shared" ca="1" si="42"/>
        <v>933.98183798410059</v>
      </c>
      <c r="N9" s="138">
        <f t="shared" ca="1" si="42"/>
        <v>847.99156555386207</v>
      </c>
      <c r="O9" s="138">
        <f t="shared" ca="1" si="42"/>
        <v>760.71143903716995</v>
      </c>
      <c r="P9" s="138">
        <f t="shared" ca="1" si="42"/>
        <v>672.12211062272752</v>
      </c>
      <c r="Q9" s="138">
        <f t="shared" ca="1" si="42"/>
        <v>582.2039422820684</v>
      </c>
      <c r="R9" s="138">
        <f t="shared" ca="1" si="42"/>
        <v>490.93700141629938</v>
      </c>
      <c r="S9" s="138">
        <f t="shared" ca="1" si="42"/>
        <v>398.30105643754388</v>
      </c>
      <c r="T9" s="138">
        <f t="shared" ca="1" si="42"/>
        <v>304.27557228410706</v>
      </c>
      <c r="U9" s="138">
        <f t="shared" ca="1" si="42"/>
        <v>208.83970586836864</v>
      </c>
      <c r="V9" s="138">
        <f t="shared" ca="1" si="42"/>
        <v>111.97230145639418</v>
      </c>
      <c r="W9" s="138">
        <f t="shared" ca="1" si="42"/>
        <v>13.651885978240088</v>
      </c>
      <c r="X9" s="138">
        <f t="shared" ca="1" si="42"/>
        <v>0</v>
      </c>
      <c r="Y9" s="138">
        <f t="shared" ca="1" si="42"/>
        <v>0</v>
      </c>
      <c r="Z9" s="138">
        <f t="shared" ca="1" si="42"/>
        <v>0</v>
      </c>
      <c r="AA9" s="138">
        <f t="shared" ca="1" si="42"/>
        <v>0</v>
      </c>
      <c r="AB9" s="138">
        <f t="shared" ca="1" si="42"/>
        <v>0</v>
      </c>
      <c r="AC9" s="138">
        <f t="shared" ca="1" si="42"/>
        <v>0</v>
      </c>
      <c r="AD9" s="138">
        <f t="shared" ca="1" si="42"/>
        <v>0</v>
      </c>
      <c r="AE9" s="138">
        <f t="shared" ca="1" si="42"/>
        <v>0</v>
      </c>
      <c r="AF9" s="138">
        <f t="shared" ca="1" si="42"/>
        <v>0</v>
      </c>
      <c r="AG9" s="138">
        <f t="shared" ca="1" si="42"/>
        <v>0</v>
      </c>
      <c r="AH9" s="138">
        <f t="shared" ca="1" si="42"/>
        <v>0</v>
      </c>
      <c r="AI9" s="138">
        <f t="shared" ca="1" si="42"/>
        <v>0</v>
      </c>
      <c r="AJ9" s="138">
        <f t="shared" ca="1" si="42"/>
        <v>0</v>
      </c>
      <c r="AK9" s="138">
        <f t="shared" ca="1" si="42"/>
        <v>0</v>
      </c>
      <c r="AL9" s="138">
        <f t="shared" ca="1" si="42"/>
        <v>0</v>
      </c>
      <c r="AM9" s="138">
        <f t="shared" ca="1" si="42"/>
        <v>0</v>
      </c>
      <c r="AN9" s="138">
        <f t="shared" ca="1" si="42"/>
        <v>0</v>
      </c>
      <c r="AO9" s="138">
        <f t="shared" ca="1" si="42"/>
        <v>0</v>
      </c>
      <c r="AP9" s="138">
        <f t="shared" ca="1" si="42"/>
        <v>0</v>
      </c>
      <c r="AQ9" s="138">
        <f t="shared" ca="1" si="42"/>
        <v>0</v>
      </c>
      <c r="AR9" s="138">
        <f t="shared" ca="1" si="42"/>
        <v>0</v>
      </c>
      <c r="AS9" s="138">
        <f t="shared" ca="1" si="42"/>
        <v>0</v>
      </c>
      <c r="AT9" s="138">
        <f t="shared" ca="1" si="42"/>
        <v>0</v>
      </c>
      <c r="AU9" s="138">
        <f t="shared" ca="1" si="42"/>
        <v>0</v>
      </c>
      <c r="AV9" s="138">
        <f t="shared" ca="1" si="42"/>
        <v>0</v>
      </c>
      <c r="AW9" s="138">
        <f t="shared" ca="1" si="42"/>
        <v>0</v>
      </c>
      <c r="AX9" s="138">
        <f t="shared" ca="1" si="42"/>
        <v>0</v>
      </c>
      <c r="AY9" s="138">
        <f t="shared" ca="1" si="42"/>
        <v>0</v>
      </c>
      <c r="AZ9" s="138">
        <f t="shared" ca="1" si="42"/>
        <v>0</v>
      </c>
      <c r="BA9" s="138">
        <f t="shared" ca="1" si="42"/>
        <v>0</v>
      </c>
      <c r="BB9" s="138">
        <f t="shared" ca="1" si="42"/>
        <v>0</v>
      </c>
      <c r="BC9" s="138">
        <f t="shared" ca="1" si="42"/>
        <v>0</v>
      </c>
      <c r="BD9" s="138">
        <f t="shared" ca="1" si="42"/>
        <v>0</v>
      </c>
      <c r="BE9" s="138">
        <f t="shared" ca="1" si="42"/>
        <v>0</v>
      </c>
      <c r="BF9" s="138">
        <f t="shared" ca="1" si="42"/>
        <v>0</v>
      </c>
      <c r="BG9" s="138">
        <f t="shared" ca="1" si="42"/>
        <v>0</v>
      </c>
      <c r="BH9" s="138">
        <f t="shared" ca="1" si="42"/>
        <v>0</v>
      </c>
      <c r="BI9" s="138">
        <f t="shared" ca="1" si="42"/>
        <v>0</v>
      </c>
      <c r="BJ9" s="138">
        <f t="shared" ca="1" si="42"/>
        <v>0</v>
      </c>
      <c r="BK9" s="138">
        <f t="shared" ca="1" si="42"/>
        <v>0</v>
      </c>
      <c r="BL9" s="138">
        <f t="shared" ca="1" si="42"/>
        <v>0</v>
      </c>
      <c r="BM9" s="138">
        <f t="shared" ca="1" si="42"/>
        <v>0</v>
      </c>
      <c r="BN9" s="138">
        <f t="shared" ca="1" si="42"/>
        <v>0</v>
      </c>
      <c r="BO9" s="138">
        <f t="shared" ca="1" si="42"/>
        <v>0</v>
      </c>
      <c r="BP9" s="138">
        <f t="shared" ca="1" si="42"/>
        <v>0</v>
      </c>
      <c r="BQ9" s="138">
        <f t="shared" ref="BQ9:CU9" ca="1" si="43">IF(BQ8&gt;BQ7,0,BQ7-BQ8)</f>
        <v>0</v>
      </c>
      <c r="BR9" s="138">
        <f t="shared" ca="1" si="43"/>
        <v>0</v>
      </c>
      <c r="BS9" s="138">
        <f t="shared" ca="1" si="43"/>
        <v>0</v>
      </c>
      <c r="BT9" s="138">
        <f t="shared" ca="1" si="43"/>
        <v>0</v>
      </c>
      <c r="BU9" s="138">
        <f t="shared" ca="1" si="43"/>
        <v>0</v>
      </c>
      <c r="BV9" s="138">
        <f t="shared" ca="1" si="43"/>
        <v>0</v>
      </c>
      <c r="BW9" s="138">
        <f t="shared" ca="1" si="43"/>
        <v>0</v>
      </c>
      <c r="BX9" s="138">
        <f t="shared" ca="1" si="43"/>
        <v>0</v>
      </c>
      <c r="BY9" s="138">
        <f t="shared" ca="1" si="43"/>
        <v>0</v>
      </c>
      <c r="BZ9" s="138">
        <f t="shared" ca="1" si="43"/>
        <v>0</v>
      </c>
      <c r="CA9" s="138">
        <f t="shared" ca="1" si="43"/>
        <v>0</v>
      </c>
      <c r="CB9" s="138">
        <f t="shared" ca="1" si="43"/>
        <v>0</v>
      </c>
      <c r="CC9" s="138">
        <f t="shared" ca="1" si="43"/>
        <v>0</v>
      </c>
      <c r="CD9" s="138">
        <f t="shared" ca="1" si="43"/>
        <v>0</v>
      </c>
      <c r="CE9" s="138">
        <f t="shared" ca="1" si="43"/>
        <v>0</v>
      </c>
      <c r="CF9" s="138">
        <f t="shared" ca="1" si="43"/>
        <v>0</v>
      </c>
      <c r="CG9" s="138">
        <f t="shared" ca="1" si="43"/>
        <v>0</v>
      </c>
      <c r="CH9" s="138">
        <f t="shared" ca="1" si="43"/>
        <v>0</v>
      </c>
      <c r="CI9" s="138">
        <f t="shared" ca="1" si="43"/>
        <v>0</v>
      </c>
      <c r="CJ9" s="138">
        <f t="shared" ca="1" si="43"/>
        <v>0</v>
      </c>
      <c r="CK9" s="138">
        <f t="shared" ca="1" si="43"/>
        <v>0</v>
      </c>
      <c r="CL9" s="138">
        <f t="shared" ca="1" si="43"/>
        <v>0</v>
      </c>
      <c r="CM9" s="138">
        <f t="shared" ca="1" si="43"/>
        <v>0</v>
      </c>
      <c r="CN9" s="138">
        <f t="shared" ca="1" si="43"/>
        <v>0</v>
      </c>
      <c r="CO9" s="138">
        <f t="shared" ca="1" si="43"/>
        <v>0</v>
      </c>
      <c r="CP9" s="138">
        <f t="shared" ca="1" si="43"/>
        <v>0</v>
      </c>
      <c r="CQ9" s="138">
        <f t="shared" ca="1" si="43"/>
        <v>0</v>
      </c>
      <c r="CR9" s="138">
        <f t="shared" ca="1" si="43"/>
        <v>0</v>
      </c>
      <c r="CS9" s="138">
        <f t="shared" ca="1" si="43"/>
        <v>0</v>
      </c>
      <c r="CT9" s="138">
        <f t="shared" ca="1" si="43"/>
        <v>0</v>
      </c>
      <c r="CU9" s="138">
        <f t="shared" ca="1" si="43"/>
        <v>0</v>
      </c>
      <c r="CV9" s="138">
        <f t="shared" ref="CV9" ca="1" si="44">IF(CV8&gt;CV7,0,CV7-CV8)</f>
        <v>0</v>
      </c>
      <c r="CW9" s="138">
        <f t="shared" ref="CW9" ca="1" si="45">IF(CW8&gt;CW7,0,CW7-CW8)</f>
        <v>0</v>
      </c>
      <c r="CX9" s="138">
        <f t="shared" ref="CX9" ca="1" si="46">IF(CX8&gt;CX7,0,CX7-CX8)</f>
        <v>0</v>
      </c>
      <c r="CY9" s="138">
        <f t="shared" ref="CY9" ca="1" si="47">IF(CY8&gt;CY7,0,CY7-CY8)</f>
        <v>0</v>
      </c>
      <c r="CZ9" s="138">
        <f t="shared" ref="CZ9" ca="1" si="48">IF(CZ8&gt;CZ7,0,CZ7-CZ8)</f>
        <v>0</v>
      </c>
      <c r="DA9" s="138">
        <f t="shared" ref="DA9" ca="1" si="49">IF(DA8&gt;DA7,0,DA7-DA8)</f>
        <v>0</v>
      </c>
      <c r="DB9" s="138">
        <f t="shared" ref="DB9" ca="1" si="50">IF(DB8&gt;DB7,0,DB7-DB8)</f>
        <v>0</v>
      </c>
      <c r="DC9" s="138">
        <f t="shared" ref="DC9" ca="1" si="51">IF(DC8&gt;DC7,0,DC7-DC8)</f>
        <v>0</v>
      </c>
      <c r="DD9" s="138">
        <f t="shared" ref="DD9" ca="1" si="52">IF(DD8&gt;DD7,0,DD7-DD8)</f>
        <v>0</v>
      </c>
      <c r="DE9" s="138">
        <f t="shared" ref="DE9" ca="1" si="53">IF(DE8&gt;DE7,0,DE7-DE8)</f>
        <v>0</v>
      </c>
      <c r="DF9" s="138">
        <f t="shared" ref="DF9" ca="1" si="54">IF(DF8&gt;DF7,0,DF7-DF8)</f>
        <v>0</v>
      </c>
      <c r="DG9" s="138">
        <f t="shared" ref="DG9" ca="1" si="55">IF(DG8&gt;DG7,0,DG7-DG8)</f>
        <v>0</v>
      </c>
      <c r="DH9" s="138">
        <f t="shared" ref="DH9" ca="1" si="56">IF(DH8&gt;DH7,0,DH7-DH8)</f>
        <v>0</v>
      </c>
      <c r="DI9" s="138">
        <f t="shared" ref="DI9" ca="1" si="57">IF(DI8&gt;DI7,0,DI7-DI8)</f>
        <v>0</v>
      </c>
      <c r="DJ9" s="138">
        <f t="shared" ref="DJ9" ca="1" si="58">IF(DJ8&gt;DJ7,0,DJ7-DJ8)</f>
        <v>0</v>
      </c>
      <c r="DK9" s="138">
        <f t="shared" ref="DK9" ca="1" si="59">IF(DK8&gt;DK7,0,DK7-DK8)</f>
        <v>0</v>
      </c>
      <c r="DL9" s="138">
        <f t="shared" ref="DL9" ca="1" si="60">IF(DL8&gt;DL7,0,DL7-DL8)</f>
        <v>0</v>
      </c>
      <c r="DM9" s="138">
        <f t="shared" ref="DM9" ca="1" si="61">IF(DM8&gt;DM7,0,DM7-DM8)</f>
        <v>0</v>
      </c>
      <c r="DN9" s="138">
        <f t="shared" ref="DN9" ca="1" si="62">IF(DN8&gt;DN7,0,DN7-DN8)</f>
        <v>0</v>
      </c>
      <c r="DO9" s="138">
        <f t="shared" ref="DO9" ca="1" si="63">IF(DO8&gt;DO7,0,DO7-DO8)</f>
        <v>0</v>
      </c>
      <c r="DP9" s="138">
        <f t="shared" ref="DP9" ca="1" si="64">IF(DP8&gt;DP7,0,DP7-DP8)</f>
        <v>0</v>
      </c>
      <c r="DQ9" s="138">
        <f t="shared" ref="DQ9" ca="1" si="65">IF(DQ8&gt;DQ7,0,DQ7-DQ8)</f>
        <v>0</v>
      </c>
      <c r="DR9" s="138">
        <f t="shared" ref="DR9" ca="1" si="66">IF(DR8&gt;DR7,0,DR7-DR8)</f>
        <v>0</v>
      </c>
      <c r="DS9" s="138">
        <f t="shared" ref="DS9" ca="1" si="67">IF(DS8&gt;DS7,0,DS7-DS8)</f>
        <v>0</v>
      </c>
      <c r="DT9" s="138">
        <f t="shared" ref="DT9" ca="1" si="68">IF(DT8&gt;DT7,0,DT7-DT8)</f>
        <v>0</v>
      </c>
      <c r="DU9" s="138">
        <f t="shared" ref="DU9" ca="1" si="69">IF(DU8&gt;DU7,0,DU7-DU8)</f>
        <v>0</v>
      </c>
      <c r="DV9" s="138">
        <f t="shared" ref="DV9" ca="1" si="70">IF(DV8&gt;DV7,0,DV7-DV8)</f>
        <v>0</v>
      </c>
      <c r="DW9" s="138">
        <f t="shared" ref="DW9" ca="1" si="71">IF(DW8&gt;DW7,0,DW7-DW8)</f>
        <v>0</v>
      </c>
      <c r="DX9" s="138">
        <f t="shared" ref="DX9" ca="1" si="72">IF(DX8&gt;DX7,0,DX7-DX8)</f>
        <v>0</v>
      </c>
      <c r="DY9" s="138">
        <f t="shared" ref="DY9" ca="1" si="73">IF(DY8&gt;DY7,0,DY7-DY8)</f>
        <v>0</v>
      </c>
      <c r="DZ9" s="138">
        <f t="shared" ref="DZ9" ca="1" si="74">IF(DZ8&gt;DZ7,0,DZ7-DZ8)</f>
        <v>0</v>
      </c>
      <c r="EA9" s="138">
        <f t="shared" ref="EA9" ca="1" si="75">IF(EA8&gt;EA7,0,EA7-EA8)</f>
        <v>0</v>
      </c>
      <c r="EB9" s="138">
        <f t="shared" ref="EB9" ca="1" si="76">IF(EB8&gt;EB7,0,EB7-EB8)</f>
        <v>0</v>
      </c>
      <c r="EC9" s="138">
        <f t="shared" ref="EC9" ca="1" si="77">IF(EC8&gt;EC7,0,EC7-EC8)</f>
        <v>0</v>
      </c>
      <c r="ED9" s="138">
        <f t="shared" ref="ED9" ca="1" si="78">IF(ED8&gt;ED7,0,ED7-ED8)</f>
        <v>0</v>
      </c>
      <c r="EE9" s="138">
        <f t="shared" ref="EE9" ca="1" si="79">IF(EE8&gt;EE7,0,EE7-EE8)</f>
        <v>0</v>
      </c>
    </row>
    <row r="10" spans="1:135" x14ac:dyDescent="0.35">
      <c r="A10" s="23"/>
      <c r="B10" s="136"/>
      <c r="C10" s="158" t="str">
        <f ca="1">IF(C9=0,"PAID OFF","")</f>
        <v/>
      </c>
      <c r="D10" s="158" t="str">
        <f t="shared" ref="D10:BO10" ca="1" si="80">IF(D9=0,"PAID OFF","")</f>
        <v/>
      </c>
      <c r="E10" s="158" t="str">
        <f t="shared" ca="1" si="80"/>
        <v/>
      </c>
      <c r="F10" s="158" t="str">
        <f t="shared" ca="1" si="80"/>
        <v/>
      </c>
      <c r="G10" s="158" t="str">
        <f t="shared" ca="1" si="80"/>
        <v/>
      </c>
      <c r="H10" s="158" t="str">
        <f t="shared" ca="1" si="80"/>
        <v/>
      </c>
      <c r="I10" s="158" t="str">
        <f t="shared" ca="1" si="80"/>
        <v/>
      </c>
      <c r="J10" s="158" t="str">
        <f t="shared" ca="1" si="80"/>
        <v/>
      </c>
      <c r="K10" s="158" t="str">
        <f t="shared" ca="1" si="80"/>
        <v/>
      </c>
      <c r="L10" s="158" t="str">
        <f t="shared" ca="1" si="80"/>
        <v/>
      </c>
      <c r="M10" s="158" t="str">
        <f t="shared" ca="1" si="80"/>
        <v/>
      </c>
      <c r="N10" s="158" t="str">
        <f t="shared" ca="1" si="80"/>
        <v/>
      </c>
      <c r="O10" s="158" t="str">
        <f t="shared" ca="1" si="80"/>
        <v/>
      </c>
      <c r="P10" s="158" t="str">
        <f t="shared" ca="1" si="80"/>
        <v/>
      </c>
      <c r="Q10" s="158" t="str">
        <f t="shared" ca="1" si="80"/>
        <v/>
      </c>
      <c r="R10" s="158" t="str">
        <f t="shared" ca="1" si="80"/>
        <v/>
      </c>
      <c r="S10" s="158" t="str">
        <f t="shared" ca="1" si="80"/>
        <v/>
      </c>
      <c r="T10" s="158" t="str">
        <f t="shared" ca="1" si="80"/>
        <v/>
      </c>
      <c r="U10" s="158" t="str">
        <f t="shared" ca="1" si="80"/>
        <v/>
      </c>
      <c r="V10" s="158" t="str">
        <f t="shared" ca="1" si="80"/>
        <v/>
      </c>
      <c r="W10" s="158" t="str">
        <f t="shared" ca="1" si="80"/>
        <v/>
      </c>
      <c r="X10" s="158" t="str">
        <f t="shared" ca="1" si="80"/>
        <v>PAID OFF</v>
      </c>
      <c r="Y10" s="158" t="str">
        <f t="shared" ca="1" si="80"/>
        <v>PAID OFF</v>
      </c>
      <c r="Z10" s="158" t="str">
        <f t="shared" ca="1" si="80"/>
        <v>PAID OFF</v>
      </c>
      <c r="AA10" s="158" t="str">
        <f t="shared" ca="1" si="80"/>
        <v>PAID OFF</v>
      </c>
      <c r="AB10" s="158" t="str">
        <f t="shared" ca="1" si="80"/>
        <v>PAID OFF</v>
      </c>
      <c r="AC10" s="158" t="str">
        <f t="shared" ca="1" si="80"/>
        <v>PAID OFF</v>
      </c>
      <c r="AD10" s="158" t="str">
        <f t="shared" ca="1" si="80"/>
        <v>PAID OFF</v>
      </c>
      <c r="AE10" s="158" t="str">
        <f t="shared" ca="1" si="80"/>
        <v>PAID OFF</v>
      </c>
      <c r="AF10" s="158" t="str">
        <f t="shared" ca="1" si="80"/>
        <v>PAID OFF</v>
      </c>
      <c r="AG10" s="158" t="str">
        <f t="shared" ca="1" si="80"/>
        <v>PAID OFF</v>
      </c>
      <c r="AH10" s="158" t="str">
        <f t="shared" ca="1" si="80"/>
        <v>PAID OFF</v>
      </c>
      <c r="AI10" s="158" t="str">
        <f t="shared" ca="1" si="80"/>
        <v>PAID OFF</v>
      </c>
      <c r="AJ10" s="158" t="str">
        <f t="shared" ca="1" si="80"/>
        <v>PAID OFF</v>
      </c>
      <c r="AK10" s="158" t="str">
        <f t="shared" ca="1" si="80"/>
        <v>PAID OFF</v>
      </c>
      <c r="AL10" s="158" t="str">
        <f t="shared" ca="1" si="80"/>
        <v>PAID OFF</v>
      </c>
      <c r="AM10" s="158" t="str">
        <f t="shared" ca="1" si="80"/>
        <v>PAID OFF</v>
      </c>
      <c r="AN10" s="158" t="str">
        <f t="shared" ca="1" si="80"/>
        <v>PAID OFF</v>
      </c>
      <c r="AO10" s="158" t="str">
        <f t="shared" ca="1" si="80"/>
        <v>PAID OFF</v>
      </c>
      <c r="AP10" s="158" t="str">
        <f t="shared" ca="1" si="80"/>
        <v>PAID OFF</v>
      </c>
      <c r="AQ10" s="158" t="str">
        <f t="shared" ca="1" si="80"/>
        <v>PAID OFF</v>
      </c>
      <c r="AR10" s="158" t="str">
        <f t="shared" ca="1" si="80"/>
        <v>PAID OFF</v>
      </c>
      <c r="AS10" s="158" t="str">
        <f t="shared" ca="1" si="80"/>
        <v>PAID OFF</v>
      </c>
      <c r="AT10" s="158" t="str">
        <f t="shared" ca="1" si="80"/>
        <v>PAID OFF</v>
      </c>
      <c r="AU10" s="158" t="str">
        <f t="shared" ca="1" si="80"/>
        <v>PAID OFF</v>
      </c>
      <c r="AV10" s="158" t="str">
        <f t="shared" ca="1" si="80"/>
        <v>PAID OFF</v>
      </c>
      <c r="AW10" s="158" t="str">
        <f t="shared" ca="1" si="80"/>
        <v>PAID OFF</v>
      </c>
      <c r="AX10" s="158" t="str">
        <f t="shared" ca="1" si="80"/>
        <v>PAID OFF</v>
      </c>
      <c r="AY10" s="158" t="str">
        <f t="shared" ca="1" si="80"/>
        <v>PAID OFF</v>
      </c>
      <c r="AZ10" s="158" t="str">
        <f t="shared" ca="1" si="80"/>
        <v>PAID OFF</v>
      </c>
      <c r="BA10" s="158" t="str">
        <f t="shared" ca="1" si="80"/>
        <v>PAID OFF</v>
      </c>
      <c r="BB10" s="158" t="str">
        <f t="shared" ca="1" si="80"/>
        <v>PAID OFF</v>
      </c>
      <c r="BC10" s="158" t="str">
        <f t="shared" ca="1" si="80"/>
        <v>PAID OFF</v>
      </c>
      <c r="BD10" s="158" t="str">
        <f t="shared" ca="1" si="80"/>
        <v>PAID OFF</v>
      </c>
      <c r="BE10" s="158" t="str">
        <f t="shared" ca="1" si="80"/>
        <v>PAID OFF</v>
      </c>
      <c r="BF10" s="158" t="str">
        <f t="shared" ca="1" si="80"/>
        <v>PAID OFF</v>
      </c>
      <c r="BG10" s="158" t="str">
        <f t="shared" ca="1" si="80"/>
        <v>PAID OFF</v>
      </c>
      <c r="BH10" s="158" t="str">
        <f t="shared" ca="1" si="80"/>
        <v>PAID OFF</v>
      </c>
      <c r="BI10" s="158" t="str">
        <f t="shared" ca="1" si="80"/>
        <v>PAID OFF</v>
      </c>
      <c r="BJ10" s="158" t="str">
        <f t="shared" ca="1" si="80"/>
        <v>PAID OFF</v>
      </c>
      <c r="BK10" s="158" t="str">
        <f t="shared" ca="1" si="80"/>
        <v>PAID OFF</v>
      </c>
      <c r="BL10" s="158" t="str">
        <f t="shared" ca="1" si="80"/>
        <v>PAID OFF</v>
      </c>
      <c r="BM10" s="158" t="str">
        <f t="shared" ca="1" si="80"/>
        <v>PAID OFF</v>
      </c>
      <c r="BN10" s="158" t="str">
        <f t="shared" ca="1" si="80"/>
        <v>PAID OFF</v>
      </c>
      <c r="BO10" s="158" t="str">
        <f t="shared" ca="1" si="80"/>
        <v>PAID OFF</v>
      </c>
      <c r="BP10" s="158" t="str">
        <f t="shared" ref="BP10:CU10" ca="1" si="81">IF(BP9=0,"PAID OFF","")</f>
        <v>PAID OFF</v>
      </c>
      <c r="BQ10" s="158" t="str">
        <f t="shared" ca="1" si="81"/>
        <v>PAID OFF</v>
      </c>
      <c r="BR10" s="158" t="str">
        <f t="shared" ca="1" si="81"/>
        <v>PAID OFF</v>
      </c>
      <c r="BS10" s="158" t="str">
        <f t="shared" ca="1" si="81"/>
        <v>PAID OFF</v>
      </c>
      <c r="BT10" s="158" t="str">
        <f t="shared" ca="1" si="81"/>
        <v>PAID OFF</v>
      </c>
      <c r="BU10" s="158" t="str">
        <f t="shared" ca="1" si="81"/>
        <v>PAID OFF</v>
      </c>
      <c r="BV10" s="158" t="str">
        <f t="shared" ca="1" si="81"/>
        <v>PAID OFF</v>
      </c>
      <c r="BW10" s="158" t="str">
        <f t="shared" ca="1" si="81"/>
        <v>PAID OFF</v>
      </c>
      <c r="BX10" s="158" t="str">
        <f t="shared" ca="1" si="81"/>
        <v>PAID OFF</v>
      </c>
      <c r="BY10" s="158" t="str">
        <f t="shared" ca="1" si="81"/>
        <v>PAID OFF</v>
      </c>
      <c r="BZ10" s="158" t="str">
        <f t="shared" ca="1" si="81"/>
        <v>PAID OFF</v>
      </c>
      <c r="CA10" s="158" t="str">
        <f t="shared" ca="1" si="81"/>
        <v>PAID OFF</v>
      </c>
      <c r="CB10" s="158" t="str">
        <f t="shared" ca="1" si="81"/>
        <v>PAID OFF</v>
      </c>
      <c r="CC10" s="158" t="str">
        <f t="shared" ca="1" si="81"/>
        <v>PAID OFF</v>
      </c>
      <c r="CD10" s="158" t="str">
        <f t="shared" ca="1" si="81"/>
        <v>PAID OFF</v>
      </c>
      <c r="CE10" s="158" t="str">
        <f t="shared" ca="1" si="81"/>
        <v>PAID OFF</v>
      </c>
      <c r="CF10" s="158" t="str">
        <f t="shared" ca="1" si="81"/>
        <v>PAID OFF</v>
      </c>
      <c r="CG10" s="158" t="str">
        <f t="shared" ca="1" si="81"/>
        <v>PAID OFF</v>
      </c>
      <c r="CH10" s="158" t="str">
        <f t="shared" ca="1" si="81"/>
        <v>PAID OFF</v>
      </c>
      <c r="CI10" s="158" t="str">
        <f t="shared" ca="1" si="81"/>
        <v>PAID OFF</v>
      </c>
      <c r="CJ10" s="158" t="str">
        <f t="shared" ca="1" si="81"/>
        <v>PAID OFF</v>
      </c>
      <c r="CK10" s="158" t="str">
        <f t="shared" ca="1" si="81"/>
        <v>PAID OFF</v>
      </c>
      <c r="CL10" s="158" t="str">
        <f t="shared" ca="1" si="81"/>
        <v>PAID OFF</v>
      </c>
      <c r="CM10" s="158" t="str">
        <f t="shared" ca="1" si="81"/>
        <v>PAID OFF</v>
      </c>
      <c r="CN10" s="158" t="str">
        <f t="shared" ca="1" si="81"/>
        <v>PAID OFF</v>
      </c>
      <c r="CO10" s="158" t="str">
        <f t="shared" ca="1" si="81"/>
        <v>PAID OFF</v>
      </c>
      <c r="CP10" s="158" t="str">
        <f t="shared" ca="1" si="81"/>
        <v>PAID OFF</v>
      </c>
      <c r="CQ10" s="158" t="str">
        <f t="shared" ca="1" si="81"/>
        <v>PAID OFF</v>
      </c>
      <c r="CR10" s="158" t="str">
        <f t="shared" ca="1" si="81"/>
        <v>PAID OFF</v>
      </c>
      <c r="CS10" s="158" t="str">
        <f t="shared" ca="1" si="81"/>
        <v>PAID OFF</v>
      </c>
      <c r="CT10" s="158" t="str">
        <f t="shared" ca="1" si="81"/>
        <v>PAID OFF</v>
      </c>
      <c r="CU10" s="158" t="str">
        <f t="shared" ca="1" si="81"/>
        <v>PAID OFF</v>
      </c>
      <c r="CV10" s="158" t="str">
        <f t="shared" ref="CV10" ca="1" si="82">IF(CV9=0,"PAID OFF","")</f>
        <v>PAID OFF</v>
      </c>
      <c r="CW10" s="158" t="str">
        <f t="shared" ref="CW10" ca="1" si="83">IF(CW9=0,"PAID OFF","")</f>
        <v>PAID OFF</v>
      </c>
      <c r="CX10" s="158" t="str">
        <f t="shared" ref="CX10" ca="1" si="84">IF(CX9=0,"PAID OFF","")</f>
        <v>PAID OFF</v>
      </c>
      <c r="CY10" s="158" t="str">
        <f t="shared" ref="CY10" ca="1" si="85">IF(CY9=0,"PAID OFF","")</f>
        <v>PAID OFF</v>
      </c>
      <c r="CZ10" s="158" t="str">
        <f t="shared" ref="CZ10" ca="1" si="86">IF(CZ9=0,"PAID OFF","")</f>
        <v>PAID OFF</v>
      </c>
      <c r="DA10" s="158" t="str">
        <f t="shared" ref="DA10" ca="1" si="87">IF(DA9=0,"PAID OFF","")</f>
        <v>PAID OFF</v>
      </c>
      <c r="DB10" s="158" t="str">
        <f t="shared" ref="DB10" ca="1" si="88">IF(DB9=0,"PAID OFF","")</f>
        <v>PAID OFF</v>
      </c>
      <c r="DC10" s="158" t="str">
        <f t="shared" ref="DC10" ca="1" si="89">IF(DC9=0,"PAID OFF","")</f>
        <v>PAID OFF</v>
      </c>
      <c r="DD10" s="158" t="str">
        <f t="shared" ref="DD10" ca="1" si="90">IF(DD9=0,"PAID OFF","")</f>
        <v>PAID OFF</v>
      </c>
      <c r="DE10" s="158" t="str">
        <f t="shared" ref="DE10" ca="1" si="91">IF(DE9=0,"PAID OFF","")</f>
        <v>PAID OFF</v>
      </c>
      <c r="DF10" s="158" t="str">
        <f t="shared" ref="DF10" ca="1" si="92">IF(DF9=0,"PAID OFF","")</f>
        <v>PAID OFF</v>
      </c>
      <c r="DG10" s="158" t="str">
        <f t="shared" ref="DG10" ca="1" si="93">IF(DG9=0,"PAID OFF","")</f>
        <v>PAID OFF</v>
      </c>
      <c r="DH10" s="158" t="str">
        <f t="shared" ref="DH10" ca="1" si="94">IF(DH9=0,"PAID OFF","")</f>
        <v>PAID OFF</v>
      </c>
      <c r="DI10" s="158" t="str">
        <f t="shared" ref="DI10" ca="1" si="95">IF(DI9=0,"PAID OFF","")</f>
        <v>PAID OFF</v>
      </c>
      <c r="DJ10" s="158" t="str">
        <f t="shared" ref="DJ10" ca="1" si="96">IF(DJ9=0,"PAID OFF","")</f>
        <v>PAID OFF</v>
      </c>
      <c r="DK10" s="158" t="str">
        <f t="shared" ref="DK10" ca="1" si="97">IF(DK9=0,"PAID OFF","")</f>
        <v>PAID OFF</v>
      </c>
      <c r="DL10" s="158" t="str">
        <f t="shared" ref="DL10" ca="1" si="98">IF(DL9=0,"PAID OFF","")</f>
        <v>PAID OFF</v>
      </c>
      <c r="DM10" s="158" t="str">
        <f t="shared" ref="DM10" ca="1" si="99">IF(DM9=0,"PAID OFF","")</f>
        <v>PAID OFF</v>
      </c>
      <c r="DN10" s="158" t="str">
        <f t="shared" ref="DN10" ca="1" si="100">IF(DN9=0,"PAID OFF","")</f>
        <v>PAID OFF</v>
      </c>
      <c r="DO10" s="158" t="str">
        <f t="shared" ref="DO10" ca="1" si="101">IF(DO9=0,"PAID OFF","")</f>
        <v>PAID OFF</v>
      </c>
      <c r="DP10" s="158" t="str">
        <f t="shared" ref="DP10" ca="1" si="102">IF(DP9=0,"PAID OFF","")</f>
        <v>PAID OFF</v>
      </c>
      <c r="DQ10" s="158" t="str">
        <f t="shared" ref="DQ10" ca="1" si="103">IF(DQ9=0,"PAID OFF","")</f>
        <v>PAID OFF</v>
      </c>
      <c r="DR10" s="158" t="str">
        <f t="shared" ref="DR10" ca="1" si="104">IF(DR9=0,"PAID OFF","")</f>
        <v>PAID OFF</v>
      </c>
      <c r="DS10" s="158" t="str">
        <f t="shared" ref="DS10" ca="1" si="105">IF(DS9=0,"PAID OFF","")</f>
        <v>PAID OFF</v>
      </c>
      <c r="DT10" s="158" t="str">
        <f t="shared" ref="DT10" ca="1" si="106">IF(DT9=0,"PAID OFF","")</f>
        <v>PAID OFF</v>
      </c>
      <c r="DU10" s="158" t="str">
        <f t="shared" ref="DU10" ca="1" si="107">IF(DU9=0,"PAID OFF","")</f>
        <v>PAID OFF</v>
      </c>
      <c r="DV10" s="158" t="str">
        <f t="shared" ref="DV10" ca="1" si="108">IF(DV9=0,"PAID OFF","")</f>
        <v>PAID OFF</v>
      </c>
      <c r="DW10" s="158" t="str">
        <f t="shared" ref="DW10" ca="1" si="109">IF(DW9=0,"PAID OFF","")</f>
        <v>PAID OFF</v>
      </c>
      <c r="DX10" s="158" t="str">
        <f t="shared" ref="DX10" ca="1" si="110">IF(DX9=0,"PAID OFF","")</f>
        <v>PAID OFF</v>
      </c>
      <c r="DY10" s="158" t="str">
        <f t="shared" ref="DY10" ca="1" si="111">IF(DY9=0,"PAID OFF","")</f>
        <v>PAID OFF</v>
      </c>
      <c r="DZ10" s="158" t="str">
        <f t="shared" ref="DZ10" ca="1" si="112">IF(DZ9=0,"PAID OFF","")</f>
        <v>PAID OFF</v>
      </c>
      <c r="EA10" s="158" t="str">
        <f t="shared" ref="EA10" ca="1" si="113">IF(EA9=0,"PAID OFF","")</f>
        <v>PAID OFF</v>
      </c>
      <c r="EB10" s="158" t="str">
        <f t="shared" ref="EB10" ca="1" si="114">IF(EB9=0,"PAID OFF","")</f>
        <v>PAID OFF</v>
      </c>
      <c r="EC10" s="158" t="str">
        <f t="shared" ref="EC10" ca="1" si="115">IF(EC9=0,"PAID OFF","")</f>
        <v>PAID OFF</v>
      </c>
      <c r="ED10" s="158" t="str">
        <f t="shared" ref="ED10" ca="1" si="116">IF(ED9=0,"PAID OFF","")</f>
        <v>PAID OFF</v>
      </c>
      <c r="EE10" s="158" t="str">
        <f t="shared" ref="EE10" ca="1" si="117">IF(EE9=0,"PAID OFF","")</f>
        <v>PAID OFF</v>
      </c>
    </row>
    <row r="11" spans="1:135" x14ac:dyDescent="0.35">
      <c r="A11" s="23"/>
      <c r="B11" s="136" t="s">
        <v>34</v>
      </c>
      <c r="C11" s="136">
        <f ca="1">IF(C10="PAID OFF",1,1)</f>
        <v>1</v>
      </c>
      <c r="D11" s="136">
        <f ca="1">IF(D10="PAID OFF","",C11+1)</f>
        <v>2</v>
      </c>
      <c r="E11" s="136">
        <f ca="1">IF(E10="PAID OFF","",D11+1)</f>
        <v>3</v>
      </c>
      <c r="F11" s="136">
        <f t="shared" ref="F11:BQ11" ca="1" si="118">IF(F10="PAID OFF","",E11+1)</f>
        <v>4</v>
      </c>
      <c r="G11" s="136">
        <f t="shared" ca="1" si="118"/>
        <v>5</v>
      </c>
      <c r="H11" s="136">
        <f t="shared" ca="1" si="118"/>
        <v>6</v>
      </c>
      <c r="I11" s="136">
        <f t="shared" ca="1" si="118"/>
        <v>7</v>
      </c>
      <c r="J11" s="136">
        <f t="shared" ca="1" si="118"/>
        <v>8</v>
      </c>
      <c r="K11" s="136">
        <f t="shared" ca="1" si="118"/>
        <v>9</v>
      </c>
      <c r="L11" s="136">
        <f t="shared" ca="1" si="118"/>
        <v>10</v>
      </c>
      <c r="M11" s="136">
        <f t="shared" ca="1" si="118"/>
        <v>11</v>
      </c>
      <c r="N11" s="136">
        <f t="shared" ca="1" si="118"/>
        <v>12</v>
      </c>
      <c r="O11" s="136">
        <f t="shared" ca="1" si="118"/>
        <v>13</v>
      </c>
      <c r="P11" s="136">
        <f t="shared" ca="1" si="118"/>
        <v>14</v>
      </c>
      <c r="Q11" s="136">
        <f t="shared" ca="1" si="118"/>
        <v>15</v>
      </c>
      <c r="R11" s="136">
        <f t="shared" ca="1" si="118"/>
        <v>16</v>
      </c>
      <c r="S11" s="136">
        <f t="shared" ca="1" si="118"/>
        <v>17</v>
      </c>
      <c r="T11" s="136">
        <f t="shared" ca="1" si="118"/>
        <v>18</v>
      </c>
      <c r="U11" s="136">
        <f t="shared" ca="1" si="118"/>
        <v>19</v>
      </c>
      <c r="V11" s="136">
        <f t="shared" ca="1" si="118"/>
        <v>20</v>
      </c>
      <c r="W11" s="136">
        <f t="shared" ca="1" si="118"/>
        <v>21</v>
      </c>
      <c r="X11" s="136" t="str">
        <f t="shared" ca="1" si="118"/>
        <v/>
      </c>
      <c r="Y11" s="136" t="str">
        <f t="shared" ca="1" si="118"/>
        <v/>
      </c>
      <c r="Z11" s="136" t="str">
        <f t="shared" ca="1" si="118"/>
        <v/>
      </c>
      <c r="AA11" s="136" t="str">
        <f t="shared" ca="1" si="118"/>
        <v/>
      </c>
      <c r="AB11" s="136" t="str">
        <f t="shared" ca="1" si="118"/>
        <v/>
      </c>
      <c r="AC11" s="136" t="str">
        <f t="shared" ca="1" si="118"/>
        <v/>
      </c>
      <c r="AD11" s="136" t="str">
        <f t="shared" ca="1" si="118"/>
        <v/>
      </c>
      <c r="AE11" s="136" t="str">
        <f t="shared" ca="1" si="118"/>
        <v/>
      </c>
      <c r="AF11" s="136" t="str">
        <f t="shared" ca="1" si="118"/>
        <v/>
      </c>
      <c r="AG11" s="136" t="str">
        <f t="shared" ca="1" si="118"/>
        <v/>
      </c>
      <c r="AH11" s="136" t="str">
        <f t="shared" ca="1" si="118"/>
        <v/>
      </c>
      <c r="AI11" s="136" t="str">
        <f t="shared" ca="1" si="118"/>
        <v/>
      </c>
      <c r="AJ11" s="136" t="str">
        <f t="shared" ca="1" si="118"/>
        <v/>
      </c>
      <c r="AK11" s="136" t="str">
        <f t="shared" ca="1" si="118"/>
        <v/>
      </c>
      <c r="AL11" s="136" t="str">
        <f t="shared" ca="1" si="118"/>
        <v/>
      </c>
      <c r="AM11" s="136" t="str">
        <f t="shared" ca="1" si="118"/>
        <v/>
      </c>
      <c r="AN11" s="136" t="str">
        <f t="shared" ca="1" si="118"/>
        <v/>
      </c>
      <c r="AO11" s="136" t="str">
        <f t="shared" ca="1" si="118"/>
        <v/>
      </c>
      <c r="AP11" s="136" t="str">
        <f t="shared" ca="1" si="118"/>
        <v/>
      </c>
      <c r="AQ11" s="136" t="str">
        <f t="shared" ca="1" si="118"/>
        <v/>
      </c>
      <c r="AR11" s="136" t="str">
        <f t="shared" ca="1" si="118"/>
        <v/>
      </c>
      <c r="AS11" s="136" t="str">
        <f t="shared" ca="1" si="118"/>
        <v/>
      </c>
      <c r="AT11" s="136" t="str">
        <f t="shared" ca="1" si="118"/>
        <v/>
      </c>
      <c r="AU11" s="136" t="str">
        <f t="shared" ca="1" si="118"/>
        <v/>
      </c>
      <c r="AV11" s="136" t="str">
        <f t="shared" ca="1" si="118"/>
        <v/>
      </c>
      <c r="AW11" s="136" t="str">
        <f t="shared" ca="1" si="118"/>
        <v/>
      </c>
      <c r="AX11" s="136" t="str">
        <f t="shared" ca="1" si="118"/>
        <v/>
      </c>
      <c r="AY11" s="136" t="str">
        <f t="shared" ca="1" si="118"/>
        <v/>
      </c>
      <c r="AZ11" s="136" t="str">
        <f t="shared" ca="1" si="118"/>
        <v/>
      </c>
      <c r="BA11" s="136" t="str">
        <f t="shared" ca="1" si="118"/>
        <v/>
      </c>
      <c r="BB11" s="136" t="str">
        <f t="shared" ca="1" si="118"/>
        <v/>
      </c>
      <c r="BC11" s="136" t="str">
        <f t="shared" ca="1" si="118"/>
        <v/>
      </c>
      <c r="BD11" s="136" t="str">
        <f t="shared" ca="1" si="118"/>
        <v/>
      </c>
      <c r="BE11" s="136" t="str">
        <f t="shared" ca="1" si="118"/>
        <v/>
      </c>
      <c r="BF11" s="136" t="str">
        <f t="shared" ca="1" si="118"/>
        <v/>
      </c>
      <c r="BG11" s="136" t="str">
        <f t="shared" ca="1" si="118"/>
        <v/>
      </c>
      <c r="BH11" s="136" t="str">
        <f t="shared" ca="1" si="118"/>
        <v/>
      </c>
      <c r="BI11" s="136" t="str">
        <f t="shared" ca="1" si="118"/>
        <v/>
      </c>
      <c r="BJ11" s="136" t="str">
        <f t="shared" ca="1" si="118"/>
        <v/>
      </c>
      <c r="BK11" s="136" t="str">
        <f t="shared" ca="1" si="118"/>
        <v/>
      </c>
      <c r="BL11" s="136" t="str">
        <f t="shared" ca="1" si="118"/>
        <v/>
      </c>
      <c r="BM11" s="136" t="str">
        <f t="shared" ca="1" si="118"/>
        <v/>
      </c>
      <c r="BN11" s="136" t="str">
        <f t="shared" ca="1" si="118"/>
        <v/>
      </c>
      <c r="BO11" s="136" t="str">
        <f t="shared" ca="1" si="118"/>
        <v/>
      </c>
      <c r="BP11" s="136" t="str">
        <f t="shared" ca="1" si="118"/>
        <v/>
      </c>
      <c r="BQ11" s="136" t="str">
        <f t="shared" ca="1" si="118"/>
        <v/>
      </c>
      <c r="BR11" s="136" t="str">
        <f t="shared" ref="BR11:CU11" ca="1" si="119">IF(BR10="PAID OFF","",BQ11+1)</f>
        <v/>
      </c>
      <c r="BS11" s="136" t="str">
        <f t="shared" ca="1" si="119"/>
        <v/>
      </c>
      <c r="BT11" s="136" t="str">
        <f t="shared" ca="1" si="119"/>
        <v/>
      </c>
      <c r="BU11" s="136" t="str">
        <f t="shared" ca="1" si="119"/>
        <v/>
      </c>
      <c r="BV11" s="136" t="str">
        <f t="shared" ca="1" si="119"/>
        <v/>
      </c>
      <c r="BW11" s="136" t="str">
        <f t="shared" ca="1" si="119"/>
        <v/>
      </c>
      <c r="BX11" s="136" t="str">
        <f t="shared" ca="1" si="119"/>
        <v/>
      </c>
      <c r="BY11" s="136" t="str">
        <f t="shared" ca="1" si="119"/>
        <v/>
      </c>
      <c r="BZ11" s="136" t="str">
        <f t="shared" ca="1" si="119"/>
        <v/>
      </c>
      <c r="CA11" s="136" t="str">
        <f t="shared" ca="1" si="119"/>
        <v/>
      </c>
      <c r="CB11" s="136" t="str">
        <f t="shared" ca="1" si="119"/>
        <v/>
      </c>
      <c r="CC11" s="136" t="str">
        <f t="shared" ca="1" si="119"/>
        <v/>
      </c>
      <c r="CD11" s="136" t="str">
        <f t="shared" ca="1" si="119"/>
        <v/>
      </c>
      <c r="CE11" s="136" t="str">
        <f t="shared" ca="1" si="119"/>
        <v/>
      </c>
      <c r="CF11" s="136" t="str">
        <f t="shared" ca="1" si="119"/>
        <v/>
      </c>
      <c r="CG11" s="136" t="str">
        <f t="shared" ca="1" si="119"/>
        <v/>
      </c>
      <c r="CH11" s="136" t="str">
        <f t="shared" ca="1" si="119"/>
        <v/>
      </c>
      <c r="CI11" s="136" t="str">
        <f t="shared" ca="1" si="119"/>
        <v/>
      </c>
      <c r="CJ11" s="136" t="str">
        <f t="shared" ca="1" si="119"/>
        <v/>
      </c>
      <c r="CK11" s="136" t="str">
        <f t="shared" ca="1" si="119"/>
        <v/>
      </c>
      <c r="CL11" s="136" t="str">
        <f t="shared" ca="1" si="119"/>
        <v/>
      </c>
      <c r="CM11" s="136" t="str">
        <f t="shared" ca="1" si="119"/>
        <v/>
      </c>
      <c r="CN11" s="136" t="str">
        <f t="shared" ca="1" si="119"/>
        <v/>
      </c>
      <c r="CO11" s="136" t="str">
        <f t="shared" ca="1" si="119"/>
        <v/>
      </c>
      <c r="CP11" s="136" t="str">
        <f t="shared" ca="1" si="119"/>
        <v/>
      </c>
      <c r="CQ11" s="136" t="str">
        <f t="shared" ca="1" si="119"/>
        <v/>
      </c>
      <c r="CR11" s="136" t="str">
        <f t="shared" ca="1" si="119"/>
        <v/>
      </c>
      <c r="CS11" s="136" t="str">
        <f t="shared" ca="1" si="119"/>
        <v/>
      </c>
      <c r="CT11" s="136" t="str">
        <f t="shared" ca="1" si="119"/>
        <v/>
      </c>
      <c r="CU11" s="136" t="str">
        <f t="shared" ca="1" si="119"/>
        <v/>
      </c>
      <c r="CV11" s="136" t="str">
        <f t="shared" ref="CV11" ca="1" si="120">IF(CV10="PAID OFF","",CU11+1)</f>
        <v/>
      </c>
      <c r="CW11" s="136" t="str">
        <f t="shared" ref="CW11" ca="1" si="121">IF(CW10="PAID OFF","",CV11+1)</f>
        <v/>
      </c>
      <c r="CX11" s="136" t="str">
        <f t="shared" ref="CX11" ca="1" si="122">IF(CX10="PAID OFF","",CW11+1)</f>
        <v/>
      </c>
      <c r="CY11" s="136" t="str">
        <f t="shared" ref="CY11" ca="1" si="123">IF(CY10="PAID OFF","",CX11+1)</f>
        <v/>
      </c>
      <c r="CZ11" s="136" t="str">
        <f t="shared" ref="CZ11" ca="1" si="124">IF(CZ10="PAID OFF","",CY11+1)</f>
        <v/>
      </c>
      <c r="DA11" s="136" t="str">
        <f t="shared" ref="DA11" ca="1" si="125">IF(DA10="PAID OFF","",CZ11+1)</f>
        <v/>
      </c>
      <c r="DB11" s="136" t="str">
        <f t="shared" ref="DB11" ca="1" si="126">IF(DB10="PAID OFF","",DA11+1)</f>
        <v/>
      </c>
      <c r="DC11" s="136" t="str">
        <f t="shared" ref="DC11" ca="1" si="127">IF(DC10="PAID OFF","",DB11+1)</f>
        <v/>
      </c>
      <c r="DD11" s="136" t="str">
        <f t="shared" ref="DD11" ca="1" si="128">IF(DD10="PAID OFF","",DC11+1)</f>
        <v/>
      </c>
      <c r="DE11" s="136" t="str">
        <f t="shared" ref="DE11" ca="1" si="129">IF(DE10="PAID OFF","",DD11+1)</f>
        <v/>
      </c>
      <c r="DF11" s="136" t="str">
        <f t="shared" ref="DF11" ca="1" si="130">IF(DF10="PAID OFF","",DE11+1)</f>
        <v/>
      </c>
      <c r="DG11" s="136" t="str">
        <f t="shared" ref="DG11" ca="1" si="131">IF(DG10="PAID OFF","",DF11+1)</f>
        <v/>
      </c>
      <c r="DH11" s="136" t="str">
        <f t="shared" ref="DH11" ca="1" si="132">IF(DH10="PAID OFF","",DG11+1)</f>
        <v/>
      </c>
      <c r="DI11" s="136" t="str">
        <f t="shared" ref="DI11" ca="1" si="133">IF(DI10="PAID OFF","",DH11+1)</f>
        <v/>
      </c>
      <c r="DJ11" s="136" t="str">
        <f t="shared" ref="DJ11" ca="1" si="134">IF(DJ10="PAID OFF","",DI11+1)</f>
        <v/>
      </c>
      <c r="DK11" s="136" t="str">
        <f t="shared" ref="DK11" ca="1" si="135">IF(DK10="PAID OFF","",DJ11+1)</f>
        <v/>
      </c>
      <c r="DL11" s="136" t="str">
        <f t="shared" ref="DL11" ca="1" si="136">IF(DL10="PAID OFF","",DK11+1)</f>
        <v/>
      </c>
      <c r="DM11" s="136" t="str">
        <f t="shared" ref="DM11" ca="1" si="137">IF(DM10="PAID OFF","",DL11+1)</f>
        <v/>
      </c>
      <c r="DN11" s="136" t="str">
        <f t="shared" ref="DN11" ca="1" si="138">IF(DN10="PAID OFF","",DM11+1)</f>
        <v/>
      </c>
      <c r="DO11" s="136" t="str">
        <f t="shared" ref="DO11" ca="1" si="139">IF(DO10="PAID OFF","",DN11+1)</f>
        <v/>
      </c>
      <c r="DP11" s="136" t="str">
        <f t="shared" ref="DP11" ca="1" si="140">IF(DP10="PAID OFF","",DO11+1)</f>
        <v/>
      </c>
      <c r="DQ11" s="136" t="str">
        <f t="shared" ref="DQ11" ca="1" si="141">IF(DQ10="PAID OFF","",DP11+1)</f>
        <v/>
      </c>
      <c r="DR11" s="136" t="str">
        <f t="shared" ref="DR11" ca="1" si="142">IF(DR10="PAID OFF","",DQ11+1)</f>
        <v/>
      </c>
      <c r="DS11" s="136" t="str">
        <f t="shared" ref="DS11" ca="1" si="143">IF(DS10="PAID OFF","",DR11+1)</f>
        <v/>
      </c>
      <c r="DT11" s="136" t="str">
        <f t="shared" ref="DT11" ca="1" si="144">IF(DT10="PAID OFF","",DS11+1)</f>
        <v/>
      </c>
      <c r="DU11" s="136" t="str">
        <f t="shared" ref="DU11" ca="1" si="145">IF(DU10="PAID OFF","",DT11+1)</f>
        <v/>
      </c>
      <c r="DV11" s="136" t="str">
        <f t="shared" ref="DV11" ca="1" si="146">IF(DV10="PAID OFF","",DU11+1)</f>
        <v/>
      </c>
      <c r="DW11" s="136" t="str">
        <f t="shared" ref="DW11" ca="1" si="147">IF(DW10="PAID OFF","",DV11+1)</f>
        <v/>
      </c>
      <c r="DX11" s="136" t="str">
        <f t="shared" ref="DX11" ca="1" si="148">IF(DX10="PAID OFF","",DW11+1)</f>
        <v/>
      </c>
      <c r="DY11" s="136" t="str">
        <f t="shared" ref="DY11" ca="1" si="149">IF(DY10="PAID OFF","",DX11+1)</f>
        <v/>
      </c>
      <c r="DZ11" s="136" t="str">
        <f t="shared" ref="DZ11" ca="1" si="150">IF(DZ10="PAID OFF","",DY11+1)</f>
        <v/>
      </c>
      <c r="EA11" s="136" t="str">
        <f t="shared" ref="EA11" ca="1" si="151">IF(EA10="PAID OFF","",DZ11+1)</f>
        <v/>
      </c>
      <c r="EB11" s="136" t="str">
        <f t="shared" ref="EB11" ca="1" si="152">IF(EB10="PAID OFF","",EA11+1)</f>
        <v/>
      </c>
      <c r="EC11" s="136" t="str">
        <f t="shared" ref="EC11" ca="1" si="153">IF(EC10="PAID OFF","",EB11+1)</f>
        <v/>
      </c>
      <c r="ED11" s="136" t="str">
        <f t="shared" ref="ED11" ca="1" si="154">IF(ED10="PAID OFF","",EC11+1)</f>
        <v/>
      </c>
      <c r="EE11" s="136" t="str">
        <f t="shared" ref="EE11" ca="1" si="155">IF(EE10="PAID OFF","",ED11+1)</f>
        <v/>
      </c>
    </row>
    <row r="12" spans="1:135" x14ac:dyDescent="0.35">
      <c r="A12" s="15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</row>
    <row r="13" spans="1:135" x14ac:dyDescent="0.35">
      <c r="A13" s="24" t="s">
        <v>27</v>
      </c>
      <c r="B13" s="140" t="str">
        <f ca="1">'In depth results'!J4</f>
        <v>Car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</row>
    <row r="14" spans="1:135" x14ac:dyDescent="0.35">
      <c r="A14" s="25"/>
      <c r="B14" s="141" t="s">
        <v>21</v>
      </c>
      <c r="C14" s="141"/>
      <c r="D14" s="142">
        <f ca="1">C18</f>
        <v>5840</v>
      </c>
      <c r="E14" s="142">
        <f ca="1">D18</f>
        <v>5678.9333333333334</v>
      </c>
      <c r="F14" s="142">
        <f t="shared" ref="F14:BQ14" ca="1" si="156">E18</f>
        <v>5516.7928888888891</v>
      </c>
      <c r="G14" s="142">
        <f t="shared" ca="1" si="156"/>
        <v>5353.5715081481485</v>
      </c>
      <c r="H14" s="142">
        <f t="shared" ca="1" si="156"/>
        <v>5189.2619848691365</v>
      </c>
      <c r="I14" s="142">
        <f t="shared" ca="1" si="156"/>
        <v>5023.8570647682645</v>
      </c>
      <c r="J14" s="142">
        <f t="shared" ca="1" si="156"/>
        <v>4857.3494452000532</v>
      </c>
      <c r="K14" s="142">
        <f t="shared" ca="1" si="156"/>
        <v>4689.7317748347205</v>
      </c>
      <c r="L14" s="142">
        <f t="shared" ca="1" si="156"/>
        <v>4520.9966533336183</v>
      </c>
      <c r="M14" s="142">
        <f t="shared" ca="1" si="156"/>
        <v>4351.1366310225094</v>
      </c>
      <c r="N14" s="142">
        <f t="shared" ca="1" si="156"/>
        <v>4180.1442085626595</v>
      </c>
      <c r="O14" s="142">
        <f t="shared" ca="1" si="156"/>
        <v>4008.0118366197439</v>
      </c>
      <c r="P14" s="142">
        <f t="shared" ca="1" si="156"/>
        <v>3834.7319155305422</v>
      </c>
      <c r="Q14" s="142">
        <f t="shared" ca="1" si="156"/>
        <v>3660.2967949674126</v>
      </c>
      <c r="R14" s="142">
        <f t="shared" ca="1" si="156"/>
        <v>3484.6987736005285</v>
      </c>
      <c r="S14" s="142">
        <f t="shared" ca="1" si="156"/>
        <v>3307.9300987578654</v>
      </c>
      <c r="T14" s="142">
        <f t="shared" ca="1" si="156"/>
        <v>3129.9829660829178</v>
      </c>
      <c r="U14" s="142">
        <f t="shared" ca="1" si="156"/>
        <v>2950.849519190137</v>
      </c>
      <c r="V14" s="142">
        <f t="shared" ca="1" si="156"/>
        <v>2770.5218493180714</v>
      </c>
      <c r="W14" s="142">
        <f t="shared" ca="1" si="156"/>
        <v>2588.991994980192</v>
      </c>
      <c r="X14" s="142">
        <f t="shared" ca="1" si="156"/>
        <v>2406.2519416133932</v>
      </c>
      <c r="Y14" s="142">
        <f t="shared" ca="1" si="156"/>
        <v>2222.2936212241493</v>
      </c>
      <c r="Z14" s="142">
        <f t="shared" ca="1" si="156"/>
        <v>2037.1089120323104</v>
      </c>
      <c r="AA14" s="142">
        <f t="shared" ca="1" si="156"/>
        <v>1850.6896381125257</v>
      </c>
      <c r="AB14" s="142">
        <f t="shared" ca="1" si="156"/>
        <v>1663.0275690332758</v>
      </c>
      <c r="AC14" s="142">
        <f t="shared" ca="1" si="156"/>
        <v>1474.1144194934975</v>
      </c>
      <c r="AD14" s="142">
        <f t="shared" ca="1" si="156"/>
        <v>1283.9418489567875</v>
      </c>
      <c r="AE14" s="142">
        <f t="shared" ca="1" si="156"/>
        <v>1092.501461283166</v>
      </c>
      <c r="AF14" s="142">
        <f t="shared" ca="1" si="156"/>
        <v>899.78480435838719</v>
      </c>
      <c r="AG14" s="142">
        <f t="shared" ca="1" si="156"/>
        <v>705.78336972077648</v>
      </c>
      <c r="AH14" s="142">
        <f t="shared" ca="1" si="156"/>
        <v>510.48859218558164</v>
      </c>
      <c r="AI14" s="142">
        <f t="shared" ca="1" si="156"/>
        <v>313.89184946681883</v>
      </c>
      <c r="AJ14" s="142">
        <f t="shared" ca="1" si="156"/>
        <v>115.9844617965976</v>
      </c>
      <c r="AK14" s="142">
        <f t="shared" ca="1" si="156"/>
        <v>0</v>
      </c>
      <c r="AL14" s="142">
        <f t="shared" ca="1" si="156"/>
        <v>0</v>
      </c>
      <c r="AM14" s="142">
        <f t="shared" ca="1" si="156"/>
        <v>0</v>
      </c>
      <c r="AN14" s="142">
        <f t="shared" ca="1" si="156"/>
        <v>0</v>
      </c>
      <c r="AO14" s="142">
        <f t="shared" ca="1" si="156"/>
        <v>0</v>
      </c>
      <c r="AP14" s="142">
        <f t="shared" ca="1" si="156"/>
        <v>0</v>
      </c>
      <c r="AQ14" s="142">
        <f t="shared" ca="1" si="156"/>
        <v>0</v>
      </c>
      <c r="AR14" s="142">
        <f t="shared" ca="1" si="156"/>
        <v>0</v>
      </c>
      <c r="AS14" s="142">
        <f t="shared" ca="1" si="156"/>
        <v>0</v>
      </c>
      <c r="AT14" s="142">
        <f t="shared" ca="1" si="156"/>
        <v>0</v>
      </c>
      <c r="AU14" s="142">
        <f t="shared" ca="1" si="156"/>
        <v>0</v>
      </c>
      <c r="AV14" s="142">
        <f t="shared" ca="1" si="156"/>
        <v>0</v>
      </c>
      <c r="AW14" s="142">
        <f t="shared" ca="1" si="156"/>
        <v>0</v>
      </c>
      <c r="AX14" s="142">
        <f t="shared" ca="1" si="156"/>
        <v>0</v>
      </c>
      <c r="AY14" s="142">
        <f t="shared" ca="1" si="156"/>
        <v>0</v>
      </c>
      <c r="AZ14" s="142">
        <f t="shared" ca="1" si="156"/>
        <v>0</v>
      </c>
      <c r="BA14" s="142">
        <f t="shared" ca="1" si="156"/>
        <v>0</v>
      </c>
      <c r="BB14" s="142">
        <f t="shared" ca="1" si="156"/>
        <v>0</v>
      </c>
      <c r="BC14" s="142">
        <f t="shared" ca="1" si="156"/>
        <v>0</v>
      </c>
      <c r="BD14" s="142">
        <f t="shared" ca="1" si="156"/>
        <v>0</v>
      </c>
      <c r="BE14" s="142">
        <f t="shared" ca="1" si="156"/>
        <v>0</v>
      </c>
      <c r="BF14" s="142">
        <f t="shared" ca="1" si="156"/>
        <v>0</v>
      </c>
      <c r="BG14" s="142">
        <f t="shared" ca="1" si="156"/>
        <v>0</v>
      </c>
      <c r="BH14" s="142">
        <f t="shared" ca="1" si="156"/>
        <v>0</v>
      </c>
      <c r="BI14" s="142">
        <f t="shared" ca="1" si="156"/>
        <v>0</v>
      </c>
      <c r="BJ14" s="142">
        <f t="shared" ca="1" si="156"/>
        <v>0</v>
      </c>
      <c r="BK14" s="142">
        <f t="shared" ca="1" si="156"/>
        <v>0</v>
      </c>
      <c r="BL14" s="142">
        <f t="shared" ca="1" si="156"/>
        <v>0</v>
      </c>
      <c r="BM14" s="142">
        <f t="shared" ca="1" si="156"/>
        <v>0</v>
      </c>
      <c r="BN14" s="142">
        <f t="shared" ca="1" si="156"/>
        <v>0</v>
      </c>
      <c r="BO14" s="142">
        <f t="shared" ca="1" si="156"/>
        <v>0</v>
      </c>
      <c r="BP14" s="142">
        <f t="shared" ca="1" si="156"/>
        <v>0</v>
      </c>
      <c r="BQ14" s="142">
        <f t="shared" ca="1" si="156"/>
        <v>0</v>
      </c>
      <c r="BR14" s="142">
        <f t="shared" ref="BR14:CU14" ca="1" si="157">BQ18</f>
        <v>0</v>
      </c>
      <c r="BS14" s="142">
        <f t="shared" ca="1" si="157"/>
        <v>0</v>
      </c>
      <c r="BT14" s="142">
        <f t="shared" ca="1" si="157"/>
        <v>0</v>
      </c>
      <c r="BU14" s="142">
        <f t="shared" ca="1" si="157"/>
        <v>0</v>
      </c>
      <c r="BV14" s="142">
        <f t="shared" ca="1" si="157"/>
        <v>0</v>
      </c>
      <c r="BW14" s="142">
        <f t="shared" ca="1" si="157"/>
        <v>0</v>
      </c>
      <c r="BX14" s="142">
        <f t="shared" ca="1" si="157"/>
        <v>0</v>
      </c>
      <c r="BY14" s="142">
        <f t="shared" ca="1" si="157"/>
        <v>0</v>
      </c>
      <c r="BZ14" s="142">
        <f t="shared" ca="1" si="157"/>
        <v>0</v>
      </c>
      <c r="CA14" s="142">
        <f t="shared" ca="1" si="157"/>
        <v>0</v>
      </c>
      <c r="CB14" s="142">
        <f t="shared" ca="1" si="157"/>
        <v>0</v>
      </c>
      <c r="CC14" s="142">
        <f t="shared" ca="1" si="157"/>
        <v>0</v>
      </c>
      <c r="CD14" s="142">
        <f t="shared" ca="1" si="157"/>
        <v>0</v>
      </c>
      <c r="CE14" s="142">
        <f t="shared" ca="1" si="157"/>
        <v>0</v>
      </c>
      <c r="CF14" s="142">
        <f t="shared" ca="1" si="157"/>
        <v>0</v>
      </c>
      <c r="CG14" s="142">
        <f t="shared" ca="1" si="157"/>
        <v>0</v>
      </c>
      <c r="CH14" s="142">
        <f t="shared" ca="1" si="157"/>
        <v>0</v>
      </c>
      <c r="CI14" s="142">
        <f t="shared" ca="1" si="157"/>
        <v>0</v>
      </c>
      <c r="CJ14" s="142">
        <f t="shared" ca="1" si="157"/>
        <v>0</v>
      </c>
      <c r="CK14" s="142">
        <f t="shared" ca="1" si="157"/>
        <v>0</v>
      </c>
      <c r="CL14" s="142">
        <f t="shared" ca="1" si="157"/>
        <v>0</v>
      </c>
      <c r="CM14" s="142">
        <f t="shared" ca="1" si="157"/>
        <v>0</v>
      </c>
      <c r="CN14" s="142">
        <f t="shared" ca="1" si="157"/>
        <v>0</v>
      </c>
      <c r="CO14" s="142">
        <f t="shared" ca="1" si="157"/>
        <v>0</v>
      </c>
      <c r="CP14" s="142">
        <f t="shared" ca="1" si="157"/>
        <v>0</v>
      </c>
      <c r="CQ14" s="142">
        <f t="shared" ca="1" si="157"/>
        <v>0</v>
      </c>
      <c r="CR14" s="142">
        <f t="shared" ca="1" si="157"/>
        <v>0</v>
      </c>
      <c r="CS14" s="142">
        <f t="shared" ca="1" si="157"/>
        <v>0</v>
      </c>
      <c r="CT14" s="142">
        <f t="shared" ca="1" si="157"/>
        <v>0</v>
      </c>
      <c r="CU14" s="142">
        <f t="shared" ca="1" si="157"/>
        <v>0</v>
      </c>
      <c r="CV14" s="142">
        <f t="shared" ref="CV14" ca="1" si="158">CU18</f>
        <v>0</v>
      </c>
      <c r="CW14" s="142">
        <f t="shared" ref="CW14" ca="1" si="159">CV18</f>
        <v>0</v>
      </c>
      <c r="CX14" s="142">
        <f t="shared" ref="CX14" ca="1" si="160">CW18</f>
        <v>0</v>
      </c>
      <c r="CY14" s="142">
        <f t="shared" ref="CY14" ca="1" si="161">CX18</f>
        <v>0</v>
      </c>
      <c r="CZ14" s="142">
        <f t="shared" ref="CZ14" ca="1" si="162">CY18</f>
        <v>0</v>
      </c>
      <c r="DA14" s="142">
        <f t="shared" ref="DA14" ca="1" si="163">CZ18</f>
        <v>0</v>
      </c>
      <c r="DB14" s="142">
        <f t="shared" ref="DB14" ca="1" si="164">DA18</f>
        <v>0</v>
      </c>
      <c r="DC14" s="142">
        <f t="shared" ref="DC14" ca="1" si="165">DB18</f>
        <v>0</v>
      </c>
      <c r="DD14" s="142">
        <f t="shared" ref="DD14" ca="1" si="166">DC18</f>
        <v>0</v>
      </c>
      <c r="DE14" s="142">
        <f t="shared" ref="DE14" ca="1" si="167">DD18</f>
        <v>0</v>
      </c>
      <c r="DF14" s="142">
        <f t="shared" ref="DF14" ca="1" si="168">DE18</f>
        <v>0</v>
      </c>
      <c r="DG14" s="142">
        <f t="shared" ref="DG14" ca="1" si="169">DF18</f>
        <v>0</v>
      </c>
      <c r="DH14" s="142">
        <f t="shared" ref="DH14" ca="1" si="170">DG18</f>
        <v>0</v>
      </c>
      <c r="DI14" s="142">
        <f t="shared" ref="DI14" ca="1" si="171">DH18</f>
        <v>0</v>
      </c>
      <c r="DJ14" s="142">
        <f t="shared" ref="DJ14" ca="1" si="172">DI18</f>
        <v>0</v>
      </c>
      <c r="DK14" s="142">
        <f t="shared" ref="DK14" ca="1" si="173">DJ18</f>
        <v>0</v>
      </c>
      <c r="DL14" s="142">
        <f t="shared" ref="DL14" ca="1" si="174">DK18</f>
        <v>0</v>
      </c>
      <c r="DM14" s="142">
        <f t="shared" ref="DM14" ca="1" si="175">DL18</f>
        <v>0</v>
      </c>
      <c r="DN14" s="142">
        <f t="shared" ref="DN14" ca="1" si="176">DM18</f>
        <v>0</v>
      </c>
      <c r="DO14" s="142">
        <f t="shared" ref="DO14" ca="1" si="177">DN18</f>
        <v>0</v>
      </c>
      <c r="DP14" s="142">
        <f t="shared" ref="DP14" ca="1" si="178">DO18</f>
        <v>0</v>
      </c>
      <c r="DQ14" s="142">
        <f t="shared" ref="DQ14" ca="1" si="179">DP18</f>
        <v>0</v>
      </c>
      <c r="DR14" s="142">
        <f t="shared" ref="DR14" ca="1" si="180">DQ18</f>
        <v>0</v>
      </c>
      <c r="DS14" s="142">
        <f t="shared" ref="DS14" ca="1" si="181">DR18</f>
        <v>0</v>
      </c>
      <c r="DT14" s="142">
        <f t="shared" ref="DT14" ca="1" si="182">DS18</f>
        <v>0</v>
      </c>
      <c r="DU14" s="142">
        <f t="shared" ref="DU14" ca="1" si="183">DT18</f>
        <v>0</v>
      </c>
      <c r="DV14" s="142">
        <f t="shared" ref="DV14" ca="1" si="184">DU18</f>
        <v>0</v>
      </c>
      <c r="DW14" s="142">
        <f t="shared" ref="DW14" ca="1" si="185">DV18</f>
        <v>0</v>
      </c>
      <c r="DX14" s="142">
        <f t="shared" ref="DX14" ca="1" si="186">DW18</f>
        <v>0</v>
      </c>
      <c r="DY14" s="142">
        <f t="shared" ref="DY14" ca="1" si="187">DX18</f>
        <v>0</v>
      </c>
      <c r="DZ14" s="142">
        <f t="shared" ref="DZ14" ca="1" si="188">DY18</f>
        <v>0</v>
      </c>
      <c r="EA14" s="142">
        <f t="shared" ref="EA14" ca="1" si="189">DZ18</f>
        <v>0</v>
      </c>
      <c r="EB14" s="142">
        <f t="shared" ref="EB14" ca="1" si="190">EA18</f>
        <v>0</v>
      </c>
      <c r="EC14" s="142">
        <f t="shared" ref="EC14" ca="1" si="191">EB18</f>
        <v>0</v>
      </c>
      <c r="ED14" s="142">
        <f t="shared" ref="ED14" ca="1" si="192">EC18</f>
        <v>0</v>
      </c>
      <c r="EE14" s="142">
        <f t="shared" ref="EE14" ca="1" si="193">ED18</f>
        <v>0</v>
      </c>
    </row>
    <row r="15" spans="1:135" x14ac:dyDescent="0.35">
      <c r="A15" s="25"/>
      <c r="B15" s="141" t="s">
        <v>22</v>
      </c>
      <c r="C15" s="142">
        <f ca="1">C16*('In depth results'!L4/12)</f>
        <v>40</v>
      </c>
      <c r="D15" s="142">
        <f ca="1">D14*('In depth results'!$C$4/12)</f>
        <v>38.933333333333337</v>
      </c>
      <c r="E15" s="142">
        <f ca="1">E14*('In depth results'!$C$4/12)</f>
        <v>37.859555555555559</v>
      </c>
      <c r="F15" s="142">
        <f ca="1">F14*('In depth results'!$C$4/12)</f>
        <v>36.778619259259266</v>
      </c>
      <c r="G15" s="142">
        <f ca="1">G14*('In depth results'!$C$4/12)</f>
        <v>35.690476720987661</v>
      </c>
      <c r="H15" s="142">
        <f ca="1">H14*('In depth results'!$C$4/12)</f>
        <v>34.595079899127576</v>
      </c>
      <c r="I15" s="142">
        <f ca="1">I14*('In depth results'!$C$4/12)</f>
        <v>33.492380431788433</v>
      </c>
      <c r="J15" s="142">
        <f ca="1">J14*('In depth results'!$C$4/12)</f>
        <v>32.382329634667023</v>
      </c>
      <c r="K15" s="142">
        <f ca="1">K14*('In depth results'!$C$4/12)</f>
        <v>31.264878498898138</v>
      </c>
      <c r="L15" s="142">
        <f ca="1">L14*('In depth results'!$C$4/12)</f>
        <v>30.139977688890792</v>
      </c>
      <c r="M15" s="142">
        <f ca="1">M14*('In depth results'!$C$4/12)</f>
        <v>29.007577540150063</v>
      </c>
      <c r="N15" s="142">
        <f ca="1">N14*('In depth results'!$C$4/12)</f>
        <v>27.867628057084399</v>
      </c>
      <c r="O15" s="142">
        <f ca="1">O14*('In depth results'!$C$4/12)</f>
        <v>26.720078910798293</v>
      </c>
      <c r="P15" s="142">
        <f ca="1">P14*('In depth results'!$C$4/12)</f>
        <v>25.564879436870282</v>
      </c>
      <c r="Q15" s="142">
        <f ca="1">Q14*('In depth results'!$C$4/12)</f>
        <v>24.401978633116084</v>
      </c>
      <c r="R15" s="142">
        <f ca="1">R14*('In depth results'!$C$4/12)</f>
        <v>23.231325157336858</v>
      </c>
      <c r="S15" s="142">
        <f ca="1">S14*('In depth results'!$C$4/12)</f>
        <v>22.052867325052436</v>
      </c>
      <c r="T15" s="142">
        <f ca="1">T14*('In depth results'!$C$4/12)</f>
        <v>20.866553107219453</v>
      </c>
      <c r="U15" s="142">
        <f ca="1">U14*('In depth results'!$C$4/12)</f>
        <v>19.672330127934249</v>
      </c>
      <c r="V15" s="142">
        <f ca="1">V14*('In depth results'!$C$4/12)</f>
        <v>18.470145662120476</v>
      </c>
      <c r="W15" s="142">
        <f ca="1">W14*('In depth results'!$C$4/12)</f>
        <v>17.259946633201281</v>
      </c>
      <c r="X15" s="142">
        <f ca="1">X14*('In depth results'!$C$4/12)</f>
        <v>16.041679610755956</v>
      </c>
      <c r="Y15" s="142">
        <f ca="1">Y14*('In depth results'!$C$4/12)</f>
        <v>14.815290808160997</v>
      </c>
      <c r="Z15" s="142">
        <f ca="1">Z14*('In depth results'!$C$4/12)</f>
        <v>13.580726080215404</v>
      </c>
      <c r="AA15" s="142">
        <f ca="1">AA14*('In depth results'!$C$4/12)</f>
        <v>12.337930920750171</v>
      </c>
      <c r="AB15" s="142">
        <f ca="1">AB14*('In depth results'!$C$4/12)</f>
        <v>11.086850460221839</v>
      </c>
      <c r="AC15" s="142">
        <f ca="1">AC14*('In depth results'!$C$4/12)</f>
        <v>9.8274294632899846</v>
      </c>
      <c r="AD15" s="142">
        <f ca="1">AD14*('In depth results'!$C$4/12)</f>
        <v>8.5596123263785842</v>
      </c>
      <c r="AE15" s="142">
        <f ca="1">AE14*('In depth results'!$C$4/12)</f>
        <v>7.283343075221107</v>
      </c>
      <c r="AF15" s="142">
        <f ca="1">AF14*('In depth results'!$C$4/12)</f>
        <v>5.9985653623892485</v>
      </c>
      <c r="AG15" s="142">
        <f ca="1">AG14*('In depth results'!$C$4/12)</f>
        <v>4.7052224648051766</v>
      </c>
      <c r="AH15" s="142">
        <f ca="1">AH14*('In depth results'!$C$4/12)</f>
        <v>3.4032572812372113</v>
      </c>
      <c r="AI15" s="142">
        <f ca="1">AI14*('In depth results'!$C$4/12)</f>
        <v>2.0926123297787922</v>
      </c>
      <c r="AJ15" s="142">
        <f ca="1">AJ14*('In depth results'!$C$4/12)</f>
        <v>0.7732297453106507</v>
      </c>
      <c r="AK15" s="142">
        <f ca="1">AK14*('In depth results'!$C$4/12)</f>
        <v>0</v>
      </c>
      <c r="AL15" s="142">
        <f ca="1">AL14*('In depth results'!$C$4/12)</f>
        <v>0</v>
      </c>
      <c r="AM15" s="142">
        <f ca="1">AM14*('In depth results'!$C$4/12)</f>
        <v>0</v>
      </c>
      <c r="AN15" s="142">
        <f ca="1">AN14*('In depth results'!$C$4/12)</f>
        <v>0</v>
      </c>
      <c r="AO15" s="142">
        <f ca="1">AO14*('In depth results'!$C$4/12)</f>
        <v>0</v>
      </c>
      <c r="AP15" s="142">
        <f ca="1">AP14*('In depth results'!$C$4/12)</f>
        <v>0</v>
      </c>
      <c r="AQ15" s="142">
        <f ca="1">AQ14*('In depth results'!$C$4/12)</f>
        <v>0</v>
      </c>
      <c r="AR15" s="142">
        <f ca="1">AR14*('In depth results'!$C$4/12)</f>
        <v>0</v>
      </c>
      <c r="AS15" s="142">
        <f ca="1">AS14*('In depth results'!$C$4/12)</f>
        <v>0</v>
      </c>
      <c r="AT15" s="142">
        <f ca="1">AT14*('In depth results'!$C$4/12)</f>
        <v>0</v>
      </c>
      <c r="AU15" s="142">
        <f ca="1">AU14*('In depth results'!$C$4/12)</f>
        <v>0</v>
      </c>
      <c r="AV15" s="142">
        <f ca="1">AV14*('In depth results'!$C$4/12)</f>
        <v>0</v>
      </c>
      <c r="AW15" s="142">
        <f ca="1">AW14*('In depth results'!$C$4/12)</f>
        <v>0</v>
      </c>
      <c r="AX15" s="142">
        <f ca="1">AX14*('In depth results'!$C$4/12)</f>
        <v>0</v>
      </c>
      <c r="AY15" s="142">
        <f ca="1">AY14*('In depth results'!$C$4/12)</f>
        <v>0</v>
      </c>
      <c r="AZ15" s="142">
        <f ca="1">AZ14*('In depth results'!$C$4/12)</f>
        <v>0</v>
      </c>
      <c r="BA15" s="142">
        <f ca="1">BA14*('In depth results'!$C$4/12)</f>
        <v>0</v>
      </c>
      <c r="BB15" s="142">
        <f ca="1">BB14*('In depth results'!$C$4/12)</f>
        <v>0</v>
      </c>
      <c r="BC15" s="142">
        <f ca="1">BC14*('In depth results'!$C$4/12)</f>
        <v>0</v>
      </c>
      <c r="BD15" s="142">
        <f ca="1">BD14*('In depth results'!$C$4/12)</f>
        <v>0</v>
      </c>
      <c r="BE15" s="142">
        <f ca="1">BE14*('In depth results'!$C$4/12)</f>
        <v>0</v>
      </c>
      <c r="BF15" s="142">
        <f ca="1">BF14*('In depth results'!$C$4/12)</f>
        <v>0</v>
      </c>
      <c r="BG15" s="142">
        <f ca="1">BG14*('In depth results'!$C$4/12)</f>
        <v>0</v>
      </c>
      <c r="BH15" s="142">
        <f ca="1">BH14*('In depth results'!$C$4/12)</f>
        <v>0</v>
      </c>
      <c r="BI15" s="142">
        <f ca="1">BI14*('In depth results'!$C$4/12)</f>
        <v>0</v>
      </c>
      <c r="BJ15" s="142">
        <f ca="1">BJ14*('In depth results'!$C$4/12)</f>
        <v>0</v>
      </c>
      <c r="BK15" s="142">
        <f ca="1">BK14*('In depth results'!$C$4/12)</f>
        <v>0</v>
      </c>
      <c r="BL15" s="142">
        <f ca="1">BL14*('In depth results'!$C$4/12)</f>
        <v>0</v>
      </c>
      <c r="BM15" s="142">
        <f ca="1">BM14*('In depth results'!$C$4/12)</f>
        <v>0</v>
      </c>
      <c r="BN15" s="142">
        <f ca="1">BN14*('In depth results'!$C$4/12)</f>
        <v>0</v>
      </c>
      <c r="BO15" s="142">
        <f ca="1">BO14*('In depth results'!$C$4/12)</f>
        <v>0</v>
      </c>
      <c r="BP15" s="142">
        <f ca="1">BP14*('In depth results'!$C$4/12)</f>
        <v>0</v>
      </c>
      <c r="BQ15" s="142">
        <f ca="1">BQ14*('In depth results'!$C$4/12)</f>
        <v>0</v>
      </c>
      <c r="BR15" s="142">
        <f ca="1">BR14*('In depth results'!$C$4/12)</f>
        <v>0</v>
      </c>
      <c r="BS15" s="142">
        <f ca="1">BS14*('In depth results'!$C$4/12)</f>
        <v>0</v>
      </c>
      <c r="BT15" s="142">
        <f ca="1">BT14*('In depth results'!$C$4/12)</f>
        <v>0</v>
      </c>
      <c r="BU15" s="142">
        <f ca="1">BU14*('In depth results'!$C$4/12)</f>
        <v>0</v>
      </c>
      <c r="BV15" s="142">
        <f ca="1">BV14*('In depth results'!$C$4/12)</f>
        <v>0</v>
      </c>
      <c r="BW15" s="142">
        <f ca="1">BW14*('In depth results'!$C$4/12)</f>
        <v>0</v>
      </c>
      <c r="BX15" s="142">
        <f ca="1">BX14*('In depth results'!$C$4/12)</f>
        <v>0</v>
      </c>
      <c r="BY15" s="142">
        <f ca="1">BY14*('In depth results'!$C$4/12)</f>
        <v>0</v>
      </c>
      <c r="BZ15" s="142">
        <f ca="1">BZ14*('In depth results'!$C$4/12)</f>
        <v>0</v>
      </c>
      <c r="CA15" s="142">
        <f ca="1">CA14*('In depth results'!$C$4/12)</f>
        <v>0</v>
      </c>
      <c r="CB15" s="142">
        <f ca="1">CB14*('In depth results'!$C$4/12)</f>
        <v>0</v>
      </c>
      <c r="CC15" s="142">
        <f ca="1">CC14*('In depth results'!$C$4/12)</f>
        <v>0</v>
      </c>
      <c r="CD15" s="142">
        <f ca="1">CD14*('In depth results'!$C$4/12)</f>
        <v>0</v>
      </c>
      <c r="CE15" s="142">
        <f ca="1">CE14*('In depth results'!$C$4/12)</f>
        <v>0</v>
      </c>
      <c r="CF15" s="142">
        <f ca="1">CF14*('In depth results'!$C$4/12)</f>
        <v>0</v>
      </c>
      <c r="CG15" s="142">
        <f ca="1">CG14*('In depth results'!$C$4/12)</f>
        <v>0</v>
      </c>
      <c r="CH15" s="142">
        <f ca="1">CH14*('In depth results'!$C$4/12)</f>
        <v>0</v>
      </c>
      <c r="CI15" s="142">
        <f ca="1">CI14*('In depth results'!$C$4/12)</f>
        <v>0</v>
      </c>
      <c r="CJ15" s="142">
        <f ca="1">CJ14*('In depth results'!$C$4/12)</f>
        <v>0</v>
      </c>
      <c r="CK15" s="142">
        <f ca="1">CK14*('In depth results'!$C$4/12)</f>
        <v>0</v>
      </c>
      <c r="CL15" s="142">
        <f ca="1">CL14*('In depth results'!$C$4/12)</f>
        <v>0</v>
      </c>
      <c r="CM15" s="142">
        <f ca="1">CM14*('In depth results'!$C$4/12)</f>
        <v>0</v>
      </c>
      <c r="CN15" s="142">
        <f ca="1">CN14*('In depth results'!$C$4/12)</f>
        <v>0</v>
      </c>
      <c r="CO15" s="142">
        <f ca="1">CO14*('In depth results'!$C$4/12)</f>
        <v>0</v>
      </c>
      <c r="CP15" s="142">
        <f ca="1">CP14*('In depth results'!$C$4/12)</f>
        <v>0</v>
      </c>
      <c r="CQ15" s="142">
        <f ca="1">CQ14*('In depth results'!$C$4/12)</f>
        <v>0</v>
      </c>
      <c r="CR15" s="142">
        <f ca="1">CR14*('In depth results'!$C$4/12)</f>
        <v>0</v>
      </c>
      <c r="CS15" s="142">
        <f ca="1">CS14*('In depth results'!$C$4/12)</f>
        <v>0</v>
      </c>
      <c r="CT15" s="142">
        <f ca="1">CT14*('In depth results'!$C$4/12)</f>
        <v>0</v>
      </c>
      <c r="CU15" s="142">
        <f ca="1">CU14*('In depth results'!$C$4/12)</f>
        <v>0</v>
      </c>
      <c r="CV15" s="142">
        <f ca="1">CV14*('In depth results'!$C$4/12)</f>
        <v>0</v>
      </c>
      <c r="CW15" s="142">
        <f ca="1">CW14*('In depth results'!$C$4/12)</f>
        <v>0</v>
      </c>
      <c r="CX15" s="142">
        <f ca="1">CX14*('In depth results'!$C$4/12)</f>
        <v>0</v>
      </c>
      <c r="CY15" s="142">
        <f ca="1">CY14*('In depth results'!$C$4/12)</f>
        <v>0</v>
      </c>
      <c r="CZ15" s="142">
        <f ca="1">CZ14*('In depth results'!$C$4/12)</f>
        <v>0</v>
      </c>
      <c r="DA15" s="142">
        <f ca="1">DA14*('In depth results'!$C$4/12)</f>
        <v>0</v>
      </c>
      <c r="DB15" s="142">
        <f ca="1">DB14*('In depth results'!$C$4/12)</f>
        <v>0</v>
      </c>
      <c r="DC15" s="142">
        <f ca="1">DC14*('In depth results'!$C$4/12)</f>
        <v>0</v>
      </c>
      <c r="DD15" s="142">
        <f ca="1">DD14*('In depth results'!$C$4/12)</f>
        <v>0</v>
      </c>
      <c r="DE15" s="142">
        <f ca="1">DE14*('In depth results'!$C$4/12)</f>
        <v>0</v>
      </c>
      <c r="DF15" s="142">
        <f ca="1">DF14*('In depth results'!$C$4/12)</f>
        <v>0</v>
      </c>
      <c r="DG15" s="142">
        <f ca="1">DG14*('In depth results'!$C$4/12)</f>
        <v>0</v>
      </c>
      <c r="DH15" s="142">
        <f ca="1">DH14*('In depth results'!$C$4/12)</f>
        <v>0</v>
      </c>
      <c r="DI15" s="142">
        <f ca="1">DI14*('In depth results'!$C$4/12)</f>
        <v>0</v>
      </c>
      <c r="DJ15" s="142">
        <f ca="1">DJ14*('In depth results'!$C$4/12)</f>
        <v>0</v>
      </c>
      <c r="DK15" s="142">
        <f ca="1">DK14*('In depth results'!$C$4/12)</f>
        <v>0</v>
      </c>
      <c r="DL15" s="142">
        <f ca="1">DL14*('In depth results'!$C$4/12)</f>
        <v>0</v>
      </c>
      <c r="DM15" s="142">
        <f ca="1">DM14*('In depth results'!$C$4/12)</f>
        <v>0</v>
      </c>
      <c r="DN15" s="142">
        <f ca="1">DN14*('In depth results'!$C$4/12)</f>
        <v>0</v>
      </c>
      <c r="DO15" s="142">
        <f ca="1">DO14*('In depth results'!$C$4/12)</f>
        <v>0</v>
      </c>
      <c r="DP15" s="142">
        <f ca="1">DP14*('In depth results'!$C$4/12)</f>
        <v>0</v>
      </c>
      <c r="DQ15" s="142">
        <f ca="1">DQ14*('In depth results'!$C$4/12)</f>
        <v>0</v>
      </c>
      <c r="DR15" s="142">
        <f ca="1">DR14*('In depth results'!$C$4/12)</f>
        <v>0</v>
      </c>
      <c r="DS15" s="142">
        <f ca="1">DS14*('In depth results'!$C$4/12)</f>
        <v>0</v>
      </c>
      <c r="DT15" s="142">
        <f ca="1">DT14*('In depth results'!$C$4/12)</f>
        <v>0</v>
      </c>
      <c r="DU15" s="142">
        <f ca="1">DU14*('In depth results'!$C$4/12)</f>
        <v>0</v>
      </c>
      <c r="DV15" s="142">
        <f ca="1">DV14*('In depth results'!$C$4/12)</f>
        <v>0</v>
      </c>
      <c r="DW15" s="142">
        <f ca="1">DW14*('In depth results'!$C$4/12)</f>
        <v>0</v>
      </c>
      <c r="DX15" s="142">
        <f ca="1">DX14*('In depth results'!$C$4/12)</f>
        <v>0</v>
      </c>
      <c r="DY15" s="142">
        <f ca="1">DY14*('In depth results'!$C$4/12)</f>
        <v>0</v>
      </c>
      <c r="DZ15" s="142">
        <f ca="1">DZ14*('In depth results'!$C$4/12)</f>
        <v>0</v>
      </c>
      <c r="EA15" s="142">
        <f ca="1">EA14*('In depth results'!$C$4/12)</f>
        <v>0</v>
      </c>
      <c r="EB15" s="142">
        <f ca="1">EB14*('In depth results'!$C$4/12)</f>
        <v>0</v>
      </c>
      <c r="EC15" s="142">
        <f ca="1">EC14*('In depth results'!$C$4/12)</f>
        <v>0</v>
      </c>
      <c r="ED15" s="142">
        <f ca="1">ED14*('In depth results'!$C$4/12)</f>
        <v>0</v>
      </c>
      <c r="EE15" s="142">
        <f ca="1">EE14*('In depth results'!$C$4/12)</f>
        <v>0</v>
      </c>
    </row>
    <row r="16" spans="1:135" x14ac:dyDescent="0.35">
      <c r="A16" s="25"/>
      <c r="B16" s="141" t="s">
        <v>23</v>
      </c>
      <c r="C16" s="142">
        <f ca="1">'In depth results'!K4</f>
        <v>6000</v>
      </c>
      <c r="D16" s="142">
        <f ca="1">D14+D15</f>
        <v>5878.9333333333334</v>
      </c>
      <c r="E16" s="142">
        <f t="shared" ref="E16:BP16" ca="1" si="194">E14+E15</f>
        <v>5716.7928888888891</v>
      </c>
      <c r="F16" s="142">
        <f t="shared" ca="1" si="194"/>
        <v>5553.5715081481485</v>
      </c>
      <c r="G16" s="142">
        <f t="shared" ca="1" si="194"/>
        <v>5389.2619848691365</v>
      </c>
      <c r="H16" s="142">
        <f t="shared" ca="1" si="194"/>
        <v>5223.8570647682645</v>
      </c>
      <c r="I16" s="142">
        <f t="shared" ca="1" si="194"/>
        <v>5057.3494452000532</v>
      </c>
      <c r="J16" s="142">
        <f t="shared" ca="1" si="194"/>
        <v>4889.7317748347205</v>
      </c>
      <c r="K16" s="142">
        <f t="shared" ca="1" si="194"/>
        <v>4720.9966533336183</v>
      </c>
      <c r="L16" s="142">
        <f t="shared" ca="1" si="194"/>
        <v>4551.1366310225094</v>
      </c>
      <c r="M16" s="142">
        <f t="shared" ca="1" si="194"/>
        <v>4380.1442085626595</v>
      </c>
      <c r="N16" s="142">
        <f t="shared" ca="1" si="194"/>
        <v>4208.0118366197439</v>
      </c>
      <c r="O16" s="142">
        <f t="shared" ca="1" si="194"/>
        <v>4034.7319155305422</v>
      </c>
      <c r="P16" s="142">
        <f t="shared" ca="1" si="194"/>
        <v>3860.2967949674126</v>
      </c>
      <c r="Q16" s="142">
        <f t="shared" ca="1" si="194"/>
        <v>3684.6987736005285</v>
      </c>
      <c r="R16" s="142">
        <f t="shared" ca="1" si="194"/>
        <v>3507.9300987578654</v>
      </c>
      <c r="S16" s="142">
        <f t="shared" ca="1" si="194"/>
        <v>3329.9829660829178</v>
      </c>
      <c r="T16" s="142">
        <f t="shared" ca="1" si="194"/>
        <v>3150.849519190137</v>
      </c>
      <c r="U16" s="142">
        <f t="shared" ca="1" si="194"/>
        <v>2970.5218493180714</v>
      </c>
      <c r="V16" s="142">
        <f t="shared" ca="1" si="194"/>
        <v>2788.991994980192</v>
      </c>
      <c r="W16" s="142">
        <f t="shared" ca="1" si="194"/>
        <v>2606.2519416133932</v>
      </c>
      <c r="X16" s="142">
        <f t="shared" ca="1" si="194"/>
        <v>2422.2936212241493</v>
      </c>
      <c r="Y16" s="142">
        <f t="shared" ca="1" si="194"/>
        <v>2237.1089120323104</v>
      </c>
      <c r="Z16" s="142">
        <f t="shared" ca="1" si="194"/>
        <v>2050.6896381125257</v>
      </c>
      <c r="AA16" s="142">
        <f t="shared" ca="1" si="194"/>
        <v>1863.0275690332758</v>
      </c>
      <c r="AB16" s="142">
        <f t="shared" ca="1" si="194"/>
        <v>1674.1144194934975</v>
      </c>
      <c r="AC16" s="142">
        <f t="shared" ca="1" si="194"/>
        <v>1483.9418489567875</v>
      </c>
      <c r="AD16" s="142">
        <f t="shared" ca="1" si="194"/>
        <v>1292.501461283166</v>
      </c>
      <c r="AE16" s="142">
        <f t="shared" ca="1" si="194"/>
        <v>1099.7848043583872</v>
      </c>
      <c r="AF16" s="142">
        <f t="shared" ca="1" si="194"/>
        <v>905.78336972077648</v>
      </c>
      <c r="AG16" s="142">
        <f t="shared" ca="1" si="194"/>
        <v>710.48859218558164</v>
      </c>
      <c r="AH16" s="142">
        <f t="shared" ca="1" si="194"/>
        <v>513.89184946681883</v>
      </c>
      <c r="AI16" s="142">
        <f t="shared" ca="1" si="194"/>
        <v>315.9844617965976</v>
      </c>
      <c r="AJ16" s="142">
        <f t="shared" ca="1" si="194"/>
        <v>116.75769154190824</v>
      </c>
      <c r="AK16" s="142">
        <f t="shared" ca="1" si="194"/>
        <v>0</v>
      </c>
      <c r="AL16" s="142">
        <f t="shared" ca="1" si="194"/>
        <v>0</v>
      </c>
      <c r="AM16" s="142">
        <f t="shared" ca="1" si="194"/>
        <v>0</v>
      </c>
      <c r="AN16" s="142">
        <f t="shared" ca="1" si="194"/>
        <v>0</v>
      </c>
      <c r="AO16" s="142">
        <f t="shared" ca="1" si="194"/>
        <v>0</v>
      </c>
      <c r="AP16" s="142">
        <f t="shared" ca="1" si="194"/>
        <v>0</v>
      </c>
      <c r="AQ16" s="142">
        <f t="shared" ca="1" si="194"/>
        <v>0</v>
      </c>
      <c r="AR16" s="142">
        <f t="shared" ca="1" si="194"/>
        <v>0</v>
      </c>
      <c r="AS16" s="142">
        <f t="shared" ca="1" si="194"/>
        <v>0</v>
      </c>
      <c r="AT16" s="142">
        <f t="shared" ca="1" si="194"/>
        <v>0</v>
      </c>
      <c r="AU16" s="142">
        <f t="shared" ca="1" si="194"/>
        <v>0</v>
      </c>
      <c r="AV16" s="142">
        <f t="shared" ca="1" si="194"/>
        <v>0</v>
      </c>
      <c r="AW16" s="142">
        <f t="shared" ca="1" si="194"/>
        <v>0</v>
      </c>
      <c r="AX16" s="142">
        <f t="shared" ca="1" si="194"/>
        <v>0</v>
      </c>
      <c r="AY16" s="142">
        <f t="shared" ca="1" si="194"/>
        <v>0</v>
      </c>
      <c r="AZ16" s="142">
        <f t="shared" ca="1" si="194"/>
        <v>0</v>
      </c>
      <c r="BA16" s="142">
        <f t="shared" ca="1" si="194"/>
        <v>0</v>
      </c>
      <c r="BB16" s="142">
        <f t="shared" ca="1" si="194"/>
        <v>0</v>
      </c>
      <c r="BC16" s="142">
        <f t="shared" ca="1" si="194"/>
        <v>0</v>
      </c>
      <c r="BD16" s="142">
        <f t="shared" ca="1" si="194"/>
        <v>0</v>
      </c>
      <c r="BE16" s="142">
        <f t="shared" ca="1" si="194"/>
        <v>0</v>
      </c>
      <c r="BF16" s="142">
        <f t="shared" ca="1" si="194"/>
        <v>0</v>
      </c>
      <c r="BG16" s="142">
        <f t="shared" ca="1" si="194"/>
        <v>0</v>
      </c>
      <c r="BH16" s="142">
        <f t="shared" ca="1" si="194"/>
        <v>0</v>
      </c>
      <c r="BI16" s="142">
        <f t="shared" ca="1" si="194"/>
        <v>0</v>
      </c>
      <c r="BJ16" s="142">
        <f t="shared" ca="1" si="194"/>
        <v>0</v>
      </c>
      <c r="BK16" s="142">
        <f t="shared" ca="1" si="194"/>
        <v>0</v>
      </c>
      <c r="BL16" s="142">
        <f t="shared" ca="1" si="194"/>
        <v>0</v>
      </c>
      <c r="BM16" s="142">
        <f t="shared" ca="1" si="194"/>
        <v>0</v>
      </c>
      <c r="BN16" s="142">
        <f t="shared" ca="1" si="194"/>
        <v>0</v>
      </c>
      <c r="BO16" s="142">
        <f t="shared" ca="1" si="194"/>
        <v>0</v>
      </c>
      <c r="BP16" s="142">
        <f t="shared" ca="1" si="194"/>
        <v>0</v>
      </c>
      <c r="BQ16" s="142">
        <f t="shared" ref="BQ16:CU16" ca="1" si="195">BQ14+BQ15</f>
        <v>0</v>
      </c>
      <c r="BR16" s="142">
        <f t="shared" ca="1" si="195"/>
        <v>0</v>
      </c>
      <c r="BS16" s="142">
        <f t="shared" ca="1" si="195"/>
        <v>0</v>
      </c>
      <c r="BT16" s="142">
        <f t="shared" ca="1" si="195"/>
        <v>0</v>
      </c>
      <c r="BU16" s="142">
        <f t="shared" ca="1" si="195"/>
        <v>0</v>
      </c>
      <c r="BV16" s="142">
        <f t="shared" ca="1" si="195"/>
        <v>0</v>
      </c>
      <c r="BW16" s="142">
        <f t="shared" ca="1" si="195"/>
        <v>0</v>
      </c>
      <c r="BX16" s="142">
        <f t="shared" ca="1" si="195"/>
        <v>0</v>
      </c>
      <c r="BY16" s="142">
        <f t="shared" ca="1" si="195"/>
        <v>0</v>
      </c>
      <c r="BZ16" s="142">
        <f t="shared" ca="1" si="195"/>
        <v>0</v>
      </c>
      <c r="CA16" s="142">
        <f t="shared" ca="1" si="195"/>
        <v>0</v>
      </c>
      <c r="CB16" s="142">
        <f t="shared" ca="1" si="195"/>
        <v>0</v>
      </c>
      <c r="CC16" s="142">
        <f t="shared" ca="1" si="195"/>
        <v>0</v>
      </c>
      <c r="CD16" s="142">
        <f t="shared" ca="1" si="195"/>
        <v>0</v>
      </c>
      <c r="CE16" s="142">
        <f t="shared" ca="1" si="195"/>
        <v>0</v>
      </c>
      <c r="CF16" s="142">
        <f t="shared" ca="1" si="195"/>
        <v>0</v>
      </c>
      <c r="CG16" s="142">
        <f t="shared" ca="1" si="195"/>
        <v>0</v>
      </c>
      <c r="CH16" s="142">
        <f t="shared" ca="1" si="195"/>
        <v>0</v>
      </c>
      <c r="CI16" s="142">
        <f t="shared" ca="1" si="195"/>
        <v>0</v>
      </c>
      <c r="CJ16" s="142">
        <f t="shared" ca="1" si="195"/>
        <v>0</v>
      </c>
      <c r="CK16" s="142">
        <f t="shared" ca="1" si="195"/>
        <v>0</v>
      </c>
      <c r="CL16" s="142">
        <f t="shared" ca="1" si="195"/>
        <v>0</v>
      </c>
      <c r="CM16" s="142">
        <f t="shared" ca="1" si="195"/>
        <v>0</v>
      </c>
      <c r="CN16" s="142">
        <f t="shared" ca="1" si="195"/>
        <v>0</v>
      </c>
      <c r="CO16" s="142">
        <f t="shared" ca="1" si="195"/>
        <v>0</v>
      </c>
      <c r="CP16" s="142">
        <f t="shared" ca="1" si="195"/>
        <v>0</v>
      </c>
      <c r="CQ16" s="142">
        <f t="shared" ca="1" si="195"/>
        <v>0</v>
      </c>
      <c r="CR16" s="142">
        <f t="shared" ca="1" si="195"/>
        <v>0</v>
      </c>
      <c r="CS16" s="142">
        <f t="shared" ca="1" si="195"/>
        <v>0</v>
      </c>
      <c r="CT16" s="142">
        <f t="shared" ca="1" si="195"/>
        <v>0</v>
      </c>
      <c r="CU16" s="142">
        <f t="shared" ca="1" si="195"/>
        <v>0</v>
      </c>
      <c r="CV16" s="142">
        <f t="shared" ref="CV16:DR16" ca="1" si="196">CV14+CV15</f>
        <v>0</v>
      </c>
      <c r="CW16" s="142">
        <f t="shared" ca="1" si="196"/>
        <v>0</v>
      </c>
      <c r="CX16" s="142">
        <f t="shared" ca="1" si="196"/>
        <v>0</v>
      </c>
      <c r="CY16" s="142">
        <f t="shared" ca="1" si="196"/>
        <v>0</v>
      </c>
      <c r="CZ16" s="142">
        <f t="shared" ca="1" si="196"/>
        <v>0</v>
      </c>
      <c r="DA16" s="142">
        <f t="shared" ca="1" si="196"/>
        <v>0</v>
      </c>
      <c r="DB16" s="142">
        <f t="shared" ca="1" si="196"/>
        <v>0</v>
      </c>
      <c r="DC16" s="142">
        <f t="shared" ca="1" si="196"/>
        <v>0</v>
      </c>
      <c r="DD16" s="142">
        <f t="shared" ca="1" si="196"/>
        <v>0</v>
      </c>
      <c r="DE16" s="142">
        <f t="shared" ca="1" si="196"/>
        <v>0</v>
      </c>
      <c r="DF16" s="142">
        <f t="shared" ca="1" si="196"/>
        <v>0</v>
      </c>
      <c r="DG16" s="142">
        <f t="shared" ca="1" si="196"/>
        <v>0</v>
      </c>
      <c r="DH16" s="142">
        <f t="shared" ca="1" si="196"/>
        <v>0</v>
      </c>
      <c r="DI16" s="142">
        <f t="shared" ca="1" si="196"/>
        <v>0</v>
      </c>
      <c r="DJ16" s="142">
        <f t="shared" ca="1" si="196"/>
        <v>0</v>
      </c>
      <c r="DK16" s="142">
        <f t="shared" ca="1" si="196"/>
        <v>0</v>
      </c>
      <c r="DL16" s="142">
        <f t="shared" ca="1" si="196"/>
        <v>0</v>
      </c>
      <c r="DM16" s="142">
        <f t="shared" ca="1" si="196"/>
        <v>0</v>
      </c>
      <c r="DN16" s="142">
        <f t="shared" ca="1" si="196"/>
        <v>0</v>
      </c>
      <c r="DO16" s="142">
        <f t="shared" ca="1" si="196"/>
        <v>0</v>
      </c>
      <c r="DP16" s="142">
        <f t="shared" ca="1" si="196"/>
        <v>0</v>
      </c>
      <c r="DQ16" s="142">
        <f t="shared" ca="1" si="196"/>
        <v>0</v>
      </c>
      <c r="DR16" s="142">
        <f t="shared" ca="1" si="196"/>
        <v>0</v>
      </c>
      <c r="DS16" s="142">
        <f t="shared" ref="DS16:EE16" ca="1" si="197">DS14+DS15</f>
        <v>0</v>
      </c>
      <c r="DT16" s="142">
        <f t="shared" ca="1" si="197"/>
        <v>0</v>
      </c>
      <c r="DU16" s="142">
        <f t="shared" ca="1" si="197"/>
        <v>0</v>
      </c>
      <c r="DV16" s="142">
        <f t="shared" ca="1" si="197"/>
        <v>0</v>
      </c>
      <c r="DW16" s="142">
        <f t="shared" ca="1" si="197"/>
        <v>0</v>
      </c>
      <c r="DX16" s="142">
        <f t="shared" ca="1" si="197"/>
        <v>0</v>
      </c>
      <c r="DY16" s="142">
        <f t="shared" ca="1" si="197"/>
        <v>0</v>
      </c>
      <c r="DZ16" s="142">
        <f t="shared" ca="1" si="197"/>
        <v>0</v>
      </c>
      <c r="EA16" s="142">
        <f t="shared" ca="1" si="197"/>
        <v>0</v>
      </c>
      <c r="EB16" s="142">
        <f t="shared" ca="1" si="197"/>
        <v>0</v>
      </c>
      <c r="EC16" s="142">
        <f t="shared" ca="1" si="197"/>
        <v>0</v>
      </c>
      <c r="ED16" s="142">
        <f t="shared" ca="1" si="197"/>
        <v>0</v>
      </c>
      <c r="EE16" s="142">
        <f t="shared" ca="1" si="197"/>
        <v>0</v>
      </c>
    </row>
    <row r="17" spans="1:135" x14ac:dyDescent="0.35">
      <c r="A17" s="25"/>
      <c r="B17" s="141" t="s">
        <v>25</v>
      </c>
      <c r="C17" s="142">
        <f ca="1">'In depth results'!$M$4</f>
        <v>200</v>
      </c>
      <c r="D17" s="142">
        <f ca="1">'In depth results'!$M$4</f>
        <v>200</v>
      </c>
      <c r="E17" s="142">
        <f ca="1">'In depth results'!$M$4</f>
        <v>200</v>
      </c>
      <c r="F17" s="142">
        <f ca="1">'In depth results'!$M$4</f>
        <v>200</v>
      </c>
      <c r="G17" s="142">
        <f ca="1">'In depth results'!$M$4</f>
        <v>200</v>
      </c>
      <c r="H17" s="142">
        <f ca="1">'In depth results'!$M$4</f>
        <v>200</v>
      </c>
      <c r="I17" s="142">
        <f ca="1">'In depth results'!$M$4</f>
        <v>200</v>
      </c>
      <c r="J17" s="142">
        <f ca="1">'In depth results'!$M$4</f>
        <v>200</v>
      </c>
      <c r="K17" s="142">
        <f ca="1">'In depth results'!$M$4</f>
        <v>200</v>
      </c>
      <c r="L17" s="142">
        <f ca="1">'In depth results'!$M$4</f>
        <v>200</v>
      </c>
      <c r="M17" s="142">
        <f ca="1">'In depth results'!$M$4</f>
        <v>200</v>
      </c>
      <c r="N17" s="142">
        <f ca="1">'In depth results'!$M$4</f>
        <v>200</v>
      </c>
      <c r="O17" s="142">
        <f ca="1">'In depth results'!$M$4</f>
        <v>200</v>
      </c>
      <c r="P17" s="142">
        <f ca="1">'In depth results'!$M$4</f>
        <v>200</v>
      </c>
      <c r="Q17" s="142">
        <f ca="1">'In depth results'!$M$4</f>
        <v>200</v>
      </c>
      <c r="R17" s="142">
        <f ca="1">'In depth results'!$M$4</f>
        <v>200</v>
      </c>
      <c r="S17" s="142">
        <f ca="1">'In depth results'!$M$4</f>
        <v>200</v>
      </c>
      <c r="T17" s="142">
        <f ca="1">'In depth results'!$M$4</f>
        <v>200</v>
      </c>
      <c r="U17" s="142">
        <f ca="1">'In depth results'!$M$4</f>
        <v>200</v>
      </c>
      <c r="V17" s="142">
        <f ca="1">'In depth results'!$M$4</f>
        <v>200</v>
      </c>
      <c r="W17" s="142">
        <f ca="1">'In depth results'!$M$4</f>
        <v>200</v>
      </c>
      <c r="X17" s="142">
        <f ca="1">'In depth results'!$M$4</f>
        <v>200</v>
      </c>
      <c r="Y17" s="142">
        <f ca="1">'In depth results'!$M$4</f>
        <v>200</v>
      </c>
      <c r="Z17" s="142">
        <f ca="1">'In depth results'!$M$4</f>
        <v>200</v>
      </c>
      <c r="AA17" s="142">
        <f ca="1">'In depth results'!$M$4</f>
        <v>200</v>
      </c>
      <c r="AB17" s="142">
        <f ca="1">'In depth results'!$M$4</f>
        <v>200</v>
      </c>
      <c r="AC17" s="142">
        <f ca="1">'In depth results'!$M$4</f>
        <v>200</v>
      </c>
      <c r="AD17" s="142">
        <f ca="1">'In depth results'!$M$4</f>
        <v>200</v>
      </c>
      <c r="AE17" s="142">
        <f ca="1">'In depth results'!$M$4</f>
        <v>200</v>
      </c>
      <c r="AF17" s="142">
        <f ca="1">'In depth results'!$M$4</f>
        <v>200</v>
      </c>
      <c r="AG17" s="142">
        <f ca="1">'In depth results'!$M$4</f>
        <v>200</v>
      </c>
      <c r="AH17" s="142">
        <f ca="1">'In depth results'!$M$4</f>
        <v>200</v>
      </c>
      <c r="AI17" s="142">
        <f ca="1">'In depth results'!$M$4</f>
        <v>200</v>
      </c>
      <c r="AJ17" s="142">
        <f ca="1">'In depth results'!$M$4</f>
        <v>200</v>
      </c>
      <c r="AK17" s="142">
        <f ca="1">'In depth results'!$M$4</f>
        <v>200</v>
      </c>
      <c r="AL17" s="142">
        <f ca="1">'In depth results'!$M$4</f>
        <v>200</v>
      </c>
      <c r="AM17" s="142">
        <f ca="1">'In depth results'!$M$4</f>
        <v>200</v>
      </c>
      <c r="AN17" s="142">
        <f ca="1">'In depth results'!$M$4</f>
        <v>200</v>
      </c>
      <c r="AO17" s="142">
        <f ca="1">'In depth results'!$M$4</f>
        <v>200</v>
      </c>
      <c r="AP17" s="142">
        <f ca="1">'In depth results'!$M$4</f>
        <v>200</v>
      </c>
      <c r="AQ17" s="142">
        <f ca="1">'In depth results'!$M$4</f>
        <v>200</v>
      </c>
      <c r="AR17" s="142">
        <f ca="1">'In depth results'!$M$4</f>
        <v>200</v>
      </c>
      <c r="AS17" s="142">
        <f ca="1">'In depth results'!$M$4</f>
        <v>200</v>
      </c>
      <c r="AT17" s="142">
        <f ca="1">'In depth results'!$M$4</f>
        <v>200</v>
      </c>
      <c r="AU17" s="142">
        <f ca="1">'In depth results'!$M$4</f>
        <v>200</v>
      </c>
      <c r="AV17" s="142">
        <f ca="1">'In depth results'!$M$4</f>
        <v>200</v>
      </c>
      <c r="AW17" s="142">
        <f ca="1">'In depth results'!$M$4</f>
        <v>200</v>
      </c>
      <c r="AX17" s="142">
        <f ca="1">'In depth results'!$M$4</f>
        <v>200</v>
      </c>
      <c r="AY17" s="142">
        <f ca="1">'In depth results'!$M$4</f>
        <v>200</v>
      </c>
      <c r="AZ17" s="142">
        <f ca="1">'In depth results'!$M$4</f>
        <v>200</v>
      </c>
      <c r="BA17" s="142">
        <f ca="1">'In depth results'!$M$4</f>
        <v>200</v>
      </c>
      <c r="BB17" s="142">
        <f ca="1">'In depth results'!$M$4</f>
        <v>200</v>
      </c>
      <c r="BC17" s="142">
        <f ca="1">'In depth results'!$M$4</f>
        <v>200</v>
      </c>
      <c r="BD17" s="142">
        <f ca="1">'In depth results'!$M$4</f>
        <v>200</v>
      </c>
      <c r="BE17" s="142">
        <f ca="1">'In depth results'!$M$4</f>
        <v>200</v>
      </c>
      <c r="BF17" s="142">
        <f ca="1">'In depth results'!$M$4</f>
        <v>200</v>
      </c>
      <c r="BG17" s="142">
        <f ca="1">'In depth results'!$M$4</f>
        <v>200</v>
      </c>
      <c r="BH17" s="142">
        <f ca="1">'In depth results'!$M$4</f>
        <v>200</v>
      </c>
      <c r="BI17" s="142">
        <f ca="1">'In depth results'!$M$4</f>
        <v>200</v>
      </c>
      <c r="BJ17" s="142">
        <f ca="1">'In depth results'!$M$4</f>
        <v>200</v>
      </c>
      <c r="BK17" s="142">
        <f ca="1">'In depth results'!$M$4</f>
        <v>200</v>
      </c>
      <c r="BL17" s="142">
        <f ca="1">'In depth results'!$M$4</f>
        <v>200</v>
      </c>
      <c r="BM17" s="142">
        <f ca="1">'In depth results'!$M$4</f>
        <v>200</v>
      </c>
      <c r="BN17" s="142">
        <f ca="1">'In depth results'!$M$4</f>
        <v>200</v>
      </c>
      <c r="BO17" s="142">
        <f ca="1">'In depth results'!$M$4</f>
        <v>200</v>
      </c>
      <c r="BP17" s="142">
        <f ca="1">'In depth results'!$M$4</f>
        <v>200</v>
      </c>
      <c r="BQ17" s="142">
        <f ca="1">'In depth results'!$M$4</f>
        <v>200</v>
      </c>
      <c r="BR17" s="142">
        <f ca="1">'In depth results'!$M$4</f>
        <v>200</v>
      </c>
      <c r="BS17" s="142">
        <f ca="1">'In depth results'!$M$4</f>
        <v>200</v>
      </c>
      <c r="BT17" s="142">
        <f ca="1">'In depth results'!$M$4</f>
        <v>200</v>
      </c>
      <c r="BU17" s="142">
        <f ca="1">'In depth results'!$M$4</f>
        <v>200</v>
      </c>
      <c r="BV17" s="142">
        <f ca="1">'In depth results'!$M$4</f>
        <v>200</v>
      </c>
      <c r="BW17" s="142">
        <f ca="1">'In depth results'!$M$4</f>
        <v>200</v>
      </c>
      <c r="BX17" s="142">
        <f ca="1">'In depth results'!$M$4</f>
        <v>200</v>
      </c>
      <c r="BY17" s="142">
        <f ca="1">'In depth results'!$M$4</f>
        <v>200</v>
      </c>
      <c r="BZ17" s="142">
        <f ca="1">'In depth results'!$M$4</f>
        <v>200</v>
      </c>
      <c r="CA17" s="142">
        <f ca="1">'In depth results'!$M$4</f>
        <v>200</v>
      </c>
      <c r="CB17" s="142">
        <f ca="1">'In depth results'!$M$4</f>
        <v>200</v>
      </c>
      <c r="CC17" s="142">
        <f ca="1">'In depth results'!$M$4</f>
        <v>200</v>
      </c>
      <c r="CD17" s="142">
        <f ca="1">'In depth results'!$M$4</f>
        <v>200</v>
      </c>
      <c r="CE17" s="142">
        <f ca="1">'In depth results'!$M$4</f>
        <v>200</v>
      </c>
      <c r="CF17" s="142">
        <f ca="1">'In depth results'!$M$4</f>
        <v>200</v>
      </c>
      <c r="CG17" s="142">
        <f ca="1">'In depth results'!$M$4</f>
        <v>200</v>
      </c>
      <c r="CH17" s="142">
        <f ca="1">'In depth results'!$M$4</f>
        <v>200</v>
      </c>
      <c r="CI17" s="142">
        <f ca="1">'In depth results'!$M$4</f>
        <v>200</v>
      </c>
      <c r="CJ17" s="142">
        <f ca="1">'In depth results'!$M$4</f>
        <v>200</v>
      </c>
      <c r="CK17" s="142">
        <f ca="1">'In depth results'!$M$4</f>
        <v>200</v>
      </c>
      <c r="CL17" s="142">
        <f ca="1">'In depth results'!$M$4</f>
        <v>200</v>
      </c>
      <c r="CM17" s="142">
        <f ca="1">'In depth results'!$M$4</f>
        <v>200</v>
      </c>
      <c r="CN17" s="142">
        <f ca="1">'In depth results'!$M$4</f>
        <v>200</v>
      </c>
      <c r="CO17" s="142">
        <f ca="1">'In depth results'!$M$4</f>
        <v>200</v>
      </c>
      <c r="CP17" s="142">
        <f ca="1">'In depth results'!$M$4</f>
        <v>200</v>
      </c>
      <c r="CQ17" s="142">
        <f ca="1">'In depth results'!$M$4</f>
        <v>200</v>
      </c>
      <c r="CR17" s="142">
        <f ca="1">'In depth results'!$M$4</f>
        <v>200</v>
      </c>
      <c r="CS17" s="142">
        <f ca="1">'In depth results'!$M$4</f>
        <v>200</v>
      </c>
      <c r="CT17" s="142">
        <f ca="1">'In depth results'!$M$4</f>
        <v>200</v>
      </c>
      <c r="CU17" s="142">
        <f ca="1">'In depth results'!$M$4</f>
        <v>200</v>
      </c>
      <c r="CV17" s="142">
        <f ca="1">'In depth results'!$M$4</f>
        <v>200</v>
      </c>
      <c r="CW17" s="142">
        <f ca="1">'In depth results'!$M$4</f>
        <v>200</v>
      </c>
      <c r="CX17" s="142">
        <f ca="1">'In depth results'!$M$4</f>
        <v>200</v>
      </c>
      <c r="CY17" s="142">
        <f ca="1">'In depth results'!$M$4</f>
        <v>200</v>
      </c>
      <c r="CZ17" s="142">
        <f ca="1">'In depth results'!$M$4</f>
        <v>200</v>
      </c>
      <c r="DA17" s="142">
        <f ca="1">'In depth results'!$M$4</f>
        <v>200</v>
      </c>
      <c r="DB17" s="142">
        <f ca="1">'In depth results'!$M$4</f>
        <v>200</v>
      </c>
      <c r="DC17" s="142">
        <f ca="1">'In depth results'!$M$4</f>
        <v>200</v>
      </c>
      <c r="DD17" s="142">
        <f ca="1">'In depth results'!$M$4</f>
        <v>200</v>
      </c>
      <c r="DE17" s="142">
        <f ca="1">'In depth results'!$M$4</f>
        <v>200</v>
      </c>
      <c r="DF17" s="142">
        <f ca="1">'In depth results'!$M$4</f>
        <v>200</v>
      </c>
      <c r="DG17" s="142">
        <f ca="1">'In depth results'!$M$4</f>
        <v>200</v>
      </c>
      <c r="DH17" s="142">
        <f ca="1">'In depth results'!$M$4</f>
        <v>200</v>
      </c>
      <c r="DI17" s="142">
        <f ca="1">'In depth results'!$M$4</f>
        <v>200</v>
      </c>
      <c r="DJ17" s="142">
        <f ca="1">'In depth results'!$M$4</f>
        <v>200</v>
      </c>
      <c r="DK17" s="142">
        <f ca="1">'In depth results'!$M$4</f>
        <v>200</v>
      </c>
      <c r="DL17" s="142">
        <f ca="1">'In depth results'!$M$4</f>
        <v>200</v>
      </c>
      <c r="DM17" s="142">
        <f ca="1">'In depth results'!$M$4</f>
        <v>200</v>
      </c>
      <c r="DN17" s="142">
        <f ca="1">'In depth results'!$M$4</f>
        <v>200</v>
      </c>
      <c r="DO17" s="142">
        <f ca="1">'In depth results'!$M$4</f>
        <v>200</v>
      </c>
      <c r="DP17" s="142">
        <f ca="1">'In depth results'!$M$4</f>
        <v>200</v>
      </c>
      <c r="DQ17" s="142">
        <f ca="1">'In depth results'!$M$4</f>
        <v>200</v>
      </c>
      <c r="DR17" s="142">
        <f ca="1">'In depth results'!$M$4</f>
        <v>200</v>
      </c>
      <c r="DS17" s="142">
        <f ca="1">'In depth results'!$M$4</f>
        <v>200</v>
      </c>
      <c r="DT17" s="142">
        <f ca="1">'In depth results'!$M$4</f>
        <v>200</v>
      </c>
      <c r="DU17" s="142">
        <f ca="1">'In depth results'!$M$4</f>
        <v>200</v>
      </c>
      <c r="DV17" s="142">
        <f ca="1">'In depth results'!$M$4</f>
        <v>200</v>
      </c>
      <c r="DW17" s="142">
        <f ca="1">'In depth results'!$M$4</f>
        <v>200</v>
      </c>
      <c r="DX17" s="142">
        <f ca="1">'In depth results'!$M$4</f>
        <v>200</v>
      </c>
      <c r="DY17" s="142">
        <f ca="1">'In depth results'!$M$4</f>
        <v>200</v>
      </c>
      <c r="DZ17" s="142">
        <f ca="1">'In depth results'!$M$4</f>
        <v>200</v>
      </c>
      <c r="EA17" s="142">
        <f ca="1">'In depth results'!$M$4</f>
        <v>200</v>
      </c>
      <c r="EB17" s="142">
        <f ca="1">'In depth results'!$M$4</f>
        <v>200</v>
      </c>
      <c r="EC17" s="142">
        <f ca="1">'In depth results'!$M$4</f>
        <v>200</v>
      </c>
      <c r="ED17" s="142">
        <f ca="1">'In depth results'!$M$4</f>
        <v>200</v>
      </c>
      <c r="EE17" s="142">
        <f ca="1">'In depth results'!$M$4</f>
        <v>200</v>
      </c>
    </row>
    <row r="18" spans="1:135" x14ac:dyDescent="0.35">
      <c r="A18" s="25"/>
      <c r="B18" s="141" t="s">
        <v>26</v>
      </c>
      <c r="C18" s="142">
        <f ca="1">C16-C17+C15</f>
        <v>5840</v>
      </c>
      <c r="D18" s="142">
        <f ca="1">IF(D17&gt;D16,0,D16-D17)</f>
        <v>5678.9333333333334</v>
      </c>
      <c r="E18" s="142">
        <f t="shared" ref="E18:BP18" ca="1" si="198">IF(E17&gt;E16,0,E16-E17)</f>
        <v>5516.7928888888891</v>
      </c>
      <c r="F18" s="142">
        <f t="shared" ca="1" si="198"/>
        <v>5353.5715081481485</v>
      </c>
      <c r="G18" s="142">
        <f t="shared" ca="1" si="198"/>
        <v>5189.2619848691365</v>
      </c>
      <c r="H18" s="142">
        <f t="shared" ca="1" si="198"/>
        <v>5023.8570647682645</v>
      </c>
      <c r="I18" s="142">
        <f t="shared" ca="1" si="198"/>
        <v>4857.3494452000532</v>
      </c>
      <c r="J18" s="142">
        <f t="shared" ca="1" si="198"/>
        <v>4689.7317748347205</v>
      </c>
      <c r="K18" s="142">
        <f t="shared" ca="1" si="198"/>
        <v>4520.9966533336183</v>
      </c>
      <c r="L18" s="142">
        <f t="shared" ca="1" si="198"/>
        <v>4351.1366310225094</v>
      </c>
      <c r="M18" s="142">
        <f t="shared" ca="1" si="198"/>
        <v>4180.1442085626595</v>
      </c>
      <c r="N18" s="142">
        <f t="shared" ca="1" si="198"/>
        <v>4008.0118366197439</v>
      </c>
      <c r="O18" s="142">
        <f t="shared" ca="1" si="198"/>
        <v>3834.7319155305422</v>
      </c>
      <c r="P18" s="142">
        <f t="shared" ca="1" si="198"/>
        <v>3660.2967949674126</v>
      </c>
      <c r="Q18" s="142">
        <f t="shared" ca="1" si="198"/>
        <v>3484.6987736005285</v>
      </c>
      <c r="R18" s="142">
        <f t="shared" ca="1" si="198"/>
        <v>3307.9300987578654</v>
      </c>
      <c r="S18" s="142">
        <f t="shared" ca="1" si="198"/>
        <v>3129.9829660829178</v>
      </c>
      <c r="T18" s="142">
        <f t="shared" ca="1" si="198"/>
        <v>2950.849519190137</v>
      </c>
      <c r="U18" s="142">
        <f t="shared" ca="1" si="198"/>
        <v>2770.5218493180714</v>
      </c>
      <c r="V18" s="142">
        <f t="shared" ca="1" si="198"/>
        <v>2588.991994980192</v>
      </c>
      <c r="W18" s="142">
        <f t="shared" ca="1" si="198"/>
        <v>2406.2519416133932</v>
      </c>
      <c r="X18" s="142">
        <f t="shared" ca="1" si="198"/>
        <v>2222.2936212241493</v>
      </c>
      <c r="Y18" s="142">
        <f t="shared" ca="1" si="198"/>
        <v>2037.1089120323104</v>
      </c>
      <c r="Z18" s="142">
        <f t="shared" ca="1" si="198"/>
        <v>1850.6896381125257</v>
      </c>
      <c r="AA18" s="142">
        <f t="shared" ca="1" si="198"/>
        <v>1663.0275690332758</v>
      </c>
      <c r="AB18" s="142">
        <f t="shared" ca="1" si="198"/>
        <v>1474.1144194934975</v>
      </c>
      <c r="AC18" s="142">
        <f t="shared" ca="1" si="198"/>
        <v>1283.9418489567875</v>
      </c>
      <c r="AD18" s="142">
        <f t="shared" ca="1" si="198"/>
        <v>1092.501461283166</v>
      </c>
      <c r="AE18" s="142">
        <f t="shared" ca="1" si="198"/>
        <v>899.78480435838719</v>
      </c>
      <c r="AF18" s="142">
        <f t="shared" ca="1" si="198"/>
        <v>705.78336972077648</v>
      </c>
      <c r="AG18" s="142">
        <f t="shared" ca="1" si="198"/>
        <v>510.48859218558164</v>
      </c>
      <c r="AH18" s="142">
        <f t="shared" ca="1" si="198"/>
        <v>313.89184946681883</v>
      </c>
      <c r="AI18" s="142">
        <f t="shared" ca="1" si="198"/>
        <v>115.9844617965976</v>
      </c>
      <c r="AJ18" s="142">
        <f t="shared" ca="1" si="198"/>
        <v>0</v>
      </c>
      <c r="AK18" s="142">
        <f t="shared" ca="1" si="198"/>
        <v>0</v>
      </c>
      <c r="AL18" s="142">
        <f t="shared" ca="1" si="198"/>
        <v>0</v>
      </c>
      <c r="AM18" s="142">
        <f t="shared" ca="1" si="198"/>
        <v>0</v>
      </c>
      <c r="AN18" s="142">
        <f t="shared" ca="1" si="198"/>
        <v>0</v>
      </c>
      <c r="AO18" s="142">
        <f t="shared" ca="1" si="198"/>
        <v>0</v>
      </c>
      <c r="AP18" s="142">
        <f t="shared" ca="1" si="198"/>
        <v>0</v>
      </c>
      <c r="AQ18" s="142">
        <f t="shared" ca="1" si="198"/>
        <v>0</v>
      </c>
      <c r="AR18" s="142">
        <f t="shared" ca="1" si="198"/>
        <v>0</v>
      </c>
      <c r="AS18" s="142">
        <f t="shared" ca="1" si="198"/>
        <v>0</v>
      </c>
      <c r="AT18" s="142">
        <f t="shared" ca="1" si="198"/>
        <v>0</v>
      </c>
      <c r="AU18" s="142">
        <f t="shared" ca="1" si="198"/>
        <v>0</v>
      </c>
      <c r="AV18" s="142">
        <f t="shared" ca="1" si="198"/>
        <v>0</v>
      </c>
      <c r="AW18" s="142">
        <f t="shared" ca="1" si="198"/>
        <v>0</v>
      </c>
      <c r="AX18" s="142">
        <f t="shared" ca="1" si="198"/>
        <v>0</v>
      </c>
      <c r="AY18" s="142">
        <f t="shared" ca="1" si="198"/>
        <v>0</v>
      </c>
      <c r="AZ18" s="142">
        <f t="shared" ca="1" si="198"/>
        <v>0</v>
      </c>
      <c r="BA18" s="142">
        <f t="shared" ca="1" si="198"/>
        <v>0</v>
      </c>
      <c r="BB18" s="142">
        <f t="shared" ca="1" si="198"/>
        <v>0</v>
      </c>
      <c r="BC18" s="142">
        <f t="shared" ca="1" si="198"/>
        <v>0</v>
      </c>
      <c r="BD18" s="142">
        <f t="shared" ca="1" si="198"/>
        <v>0</v>
      </c>
      <c r="BE18" s="142">
        <f t="shared" ca="1" si="198"/>
        <v>0</v>
      </c>
      <c r="BF18" s="142">
        <f t="shared" ca="1" si="198"/>
        <v>0</v>
      </c>
      <c r="BG18" s="142">
        <f t="shared" ca="1" si="198"/>
        <v>0</v>
      </c>
      <c r="BH18" s="142">
        <f t="shared" ca="1" si="198"/>
        <v>0</v>
      </c>
      <c r="BI18" s="142">
        <f t="shared" ca="1" si="198"/>
        <v>0</v>
      </c>
      <c r="BJ18" s="142">
        <f t="shared" ca="1" si="198"/>
        <v>0</v>
      </c>
      <c r="BK18" s="142">
        <f t="shared" ca="1" si="198"/>
        <v>0</v>
      </c>
      <c r="BL18" s="142">
        <f t="shared" ca="1" si="198"/>
        <v>0</v>
      </c>
      <c r="BM18" s="142">
        <f t="shared" ca="1" si="198"/>
        <v>0</v>
      </c>
      <c r="BN18" s="142">
        <f t="shared" ca="1" si="198"/>
        <v>0</v>
      </c>
      <c r="BO18" s="142">
        <f t="shared" ca="1" si="198"/>
        <v>0</v>
      </c>
      <c r="BP18" s="142">
        <f t="shared" ca="1" si="198"/>
        <v>0</v>
      </c>
      <c r="BQ18" s="142">
        <f t="shared" ref="BQ18:CU18" ca="1" si="199">IF(BQ17&gt;BQ16,0,BQ16-BQ17)</f>
        <v>0</v>
      </c>
      <c r="BR18" s="142">
        <f t="shared" ca="1" si="199"/>
        <v>0</v>
      </c>
      <c r="BS18" s="142">
        <f t="shared" ca="1" si="199"/>
        <v>0</v>
      </c>
      <c r="BT18" s="142">
        <f t="shared" ca="1" si="199"/>
        <v>0</v>
      </c>
      <c r="BU18" s="142">
        <f t="shared" ca="1" si="199"/>
        <v>0</v>
      </c>
      <c r="BV18" s="142">
        <f t="shared" ca="1" si="199"/>
        <v>0</v>
      </c>
      <c r="BW18" s="142">
        <f t="shared" ca="1" si="199"/>
        <v>0</v>
      </c>
      <c r="BX18" s="142">
        <f t="shared" ca="1" si="199"/>
        <v>0</v>
      </c>
      <c r="BY18" s="142">
        <f t="shared" ca="1" si="199"/>
        <v>0</v>
      </c>
      <c r="BZ18" s="142">
        <f t="shared" ca="1" si="199"/>
        <v>0</v>
      </c>
      <c r="CA18" s="142">
        <f t="shared" ca="1" si="199"/>
        <v>0</v>
      </c>
      <c r="CB18" s="142">
        <f t="shared" ca="1" si="199"/>
        <v>0</v>
      </c>
      <c r="CC18" s="142">
        <f t="shared" ca="1" si="199"/>
        <v>0</v>
      </c>
      <c r="CD18" s="142">
        <f t="shared" ca="1" si="199"/>
        <v>0</v>
      </c>
      <c r="CE18" s="142">
        <f t="shared" ca="1" si="199"/>
        <v>0</v>
      </c>
      <c r="CF18" s="142">
        <f t="shared" ca="1" si="199"/>
        <v>0</v>
      </c>
      <c r="CG18" s="142">
        <f t="shared" ca="1" si="199"/>
        <v>0</v>
      </c>
      <c r="CH18" s="142">
        <f t="shared" ca="1" si="199"/>
        <v>0</v>
      </c>
      <c r="CI18" s="142">
        <f t="shared" ca="1" si="199"/>
        <v>0</v>
      </c>
      <c r="CJ18" s="142">
        <f t="shared" ca="1" si="199"/>
        <v>0</v>
      </c>
      <c r="CK18" s="142">
        <f t="shared" ca="1" si="199"/>
        <v>0</v>
      </c>
      <c r="CL18" s="142">
        <f t="shared" ca="1" si="199"/>
        <v>0</v>
      </c>
      <c r="CM18" s="142">
        <f t="shared" ca="1" si="199"/>
        <v>0</v>
      </c>
      <c r="CN18" s="142">
        <f t="shared" ca="1" si="199"/>
        <v>0</v>
      </c>
      <c r="CO18" s="142">
        <f t="shared" ca="1" si="199"/>
        <v>0</v>
      </c>
      <c r="CP18" s="142">
        <f t="shared" ca="1" si="199"/>
        <v>0</v>
      </c>
      <c r="CQ18" s="142">
        <f t="shared" ca="1" si="199"/>
        <v>0</v>
      </c>
      <c r="CR18" s="142">
        <f t="shared" ca="1" si="199"/>
        <v>0</v>
      </c>
      <c r="CS18" s="142">
        <f t="shared" ca="1" si="199"/>
        <v>0</v>
      </c>
      <c r="CT18" s="142">
        <f t="shared" ca="1" si="199"/>
        <v>0</v>
      </c>
      <c r="CU18" s="142">
        <f t="shared" ca="1" si="199"/>
        <v>0</v>
      </c>
      <c r="CV18" s="142">
        <f t="shared" ref="CV18" ca="1" si="200">IF(CV17&gt;CV16,0,CV16-CV17)</f>
        <v>0</v>
      </c>
      <c r="CW18" s="142">
        <f t="shared" ref="CW18" ca="1" si="201">IF(CW17&gt;CW16,0,CW16-CW17)</f>
        <v>0</v>
      </c>
      <c r="CX18" s="142">
        <f t="shared" ref="CX18" ca="1" si="202">IF(CX17&gt;CX16,0,CX16-CX17)</f>
        <v>0</v>
      </c>
      <c r="CY18" s="142">
        <f t="shared" ref="CY18" ca="1" si="203">IF(CY17&gt;CY16,0,CY16-CY17)</f>
        <v>0</v>
      </c>
      <c r="CZ18" s="142">
        <f t="shared" ref="CZ18" ca="1" si="204">IF(CZ17&gt;CZ16,0,CZ16-CZ17)</f>
        <v>0</v>
      </c>
      <c r="DA18" s="142">
        <f t="shared" ref="DA18" ca="1" si="205">IF(DA17&gt;DA16,0,DA16-DA17)</f>
        <v>0</v>
      </c>
      <c r="DB18" s="142">
        <f t="shared" ref="DB18" ca="1" si="206">IF(DB17&gt;DB16,0,DB16-DB17)</f>
        <v>0</v>
      </c>
      <c r="DC18" s="142">
        <f t="shared" ref="DC18" ca="1" si="207">IF(DC17&gt;DC16,0,DC16-DC17)</f>
        <v>0</v>
      </c>
      <c r="DD18" s="142">
        <f t="shared" ref="DD18" ca="1" si="208">IF(DD17&gt;DD16,0,DD16-DD17)</f>
        <v>0</v>
      </c>
      <c r="DE18" s="142">
        <f t="shared" ref="DE18" ca="1" si="209">IF(DE17&gt;DE16,0,DE16-DE17)</f>
        <v>0</v>
      </c>
      <c r="DF18" s="142">
        <f t="shared" ref="DF18" ca="1" si="210">IF(DF17&gt;DF16,0,DF16-DF17)</f>
        <v>0</v>
      </c>
      <c r="DG18" s="142">
        <f t="shared" ref="DG18" ca="1" si="211">IF(DG17&gt;DG16,0,DG16-DG17)</f>
        <v>0</v>
      </c>
      <c r="DH18" s="142">
        <f t="shared" ref="DH18" ca="1" si="212">IF(DH17&gt;DH16,0,DH16-DH17)</f>
        <v>0</v>
      </c>
      <c r="DI18" s="142">
        <f t="shared" ref="DI18" ca="1" si="213">IF(DI17&gt;DI16,0,DI16-DI17)</f>
        <v>0</v>
      </c>
      <c r="DJ18" s="142">
        <f t="shared" ref="DJ18" ca="1" si="214">IF(DJ17&gt;DJ16,0,DJ16-DJ17)</f>
        <v>0</v>
      </c>
      <c r="DK18" s="142">
        <f t="shared" ref="DK18" ca="1" si="215">IF(DK17&gt;DK16,0,DK16-DK17)</f>
        <v>0</v>
      </c>
      <c r="DL18" s="142">
        <f t="shared" ref="DL18" ca="1" si="216">IF(DL17&gt;DL16,0,DL16-DL17)</f>
        <v>0</v>
      </c>
      <c r="DM18" s="142">
        <f t="shared" ref="DM18" ca="1" si="217">IF(DM17&gt;DM16,0,DM16-DM17)</f>
        <v>0</v>
      </c>
      <c r="DN18" s="142">
        <f t="shared" ref="DN18" ca="1" si="218">IF(DN17&gt;DN16,0,DN16-DN17)</f>
        <v>0</v>
      </c>
      <c r="DO18" s="142">
        <f t="shared" ref="DO18" ca="1" si="219">IF(DO17&gt;DO16,0,DO16-DO17)</f>
        <v>0</v>
      </c>
      <c r="DP18" s="142">
        <f t="shared" ref="DP18" ca="1" si="220">IF(DP17&gt;DP16,0,DP16-DP17)</f>
        <v>0</v>
      </c>
      <c r="DQ18" s="142">
        <f t="shared" ref="DQ18" ca="1" si="221">IF(DQ17&gt;DQ16,0,DQ16-DQ17)</f>
        <v>0</v>
      </c>
      <c r="DR18" s="142">
        <f t="shared" ref="DR18" ca="1" si="222">IF(DR17&gt;DR16,0,DR16-DR17)</f>
        <v>0</v>
      </c>
      <c r="DS18" s="142">
        <f t="shared" ref="DS18" ca="1" si="223">IF(DS17&gt;DS16,0,DS16-DS17)</f>
        <v>0</v>
      </c>
      <c r="DT18" s="142">
        <f t="shared" ref="DT18" ca="1" si="224">IF(DT17&gt;DT16,0,DT16-DT17)</f>
        <v>0</v>
      </c>
      <c r="DU18" s="142">
        <f t="shared" ref="DU18" ca="1" si="225">IF(DU17&gt;DU16,0,DU16-DU17)</f>
        <v>0</v>
      </c>
      <c r="DV18" s="142">
        <f t="shared" ref="DV18" ca="1" si="226">IF(DV17&gt;DV16,0,DV16-DV17)</f>
        <v>0</v>
      </c>
      <c r="DW18" s="142">
        <f t="shared" ref="DW18" ca="1" si="227">IF(DW17&gt;DW16,0,DW16-DW17)</f>
        <v>0</v>
      </c>
      <c r="DX18" s="142">
        <f t="shared" ref="DX18" ca="1" si="228">IF(DX17&gt;DX16,0,DX16-DX17)</f>
        <v>0</v>
      </c>
      <c r="DY18" s="142">
        <f t="shared" ref="DY18" ca="1" si="229">IF(DY17&gt;DY16,0,DY16-DY17)</f>
        <v>0</v>
      </c>
      <c r="DZ18" s="142">
        <f t="shared" ref="DZ18" ca="1" si="230">IF(DZ17&gt;DZ16,0,DZ16-DZ17)</f>
        <v>0</v>
      </c>
      <c r="EA18" s="142">
        <f t="shared" ref="EA18" ca="1" si="231">IF(EA17&gt;EA16,0,EA16-EA17)</f>
        <v>0</v>
      </c>
      <c r="EB18" s="142">
        <f t="shared" ref="EB18" ca="1" si="232">IF(EB17&gt;EB16,0,EB16-EB17)</f>
        <v>0</v>
      </c>
      <c r="EC18" s="142">
        <f t="shared" ref="EC18" ca="1" si="233">IF(EC17&gt;EC16,0,EC16-EC17)</f>
        <v>0</v>
      </c>
      <c r="ED18" s="142">
        <f t="shared" ref="ED18" ca="1" si="234">IF(ED17&gt;ED16,0,ED16-ED17)</f>
        <v>0</v>
      </c>
      <c r="EE18" s="142">
        <f t="shared" ref="EE18" ca="1" si="235">IF(EE17&gt;EE16,0,EE16-EE17)</f>
        <v>0</v>
      </c>
    </row>
    <row r="19" spans="1:135" x14ac:dyDescent="0.35">
      <c r="A19" s="25"/>
      <c r="B19" s="141"/>
      <c r="C19" s="159" t="str">
        <f ca="1">IF(C18=0,"PAID OFF","")</f>
        <v/>
      </c>
      <c r="D19" s="159" t="str">
        <f t="shared" ref="D19:BO19" ca="1" si="236">IF(D18=0,"PAID OFF","")</f>
        <v/>
      </c>
      <c r="E19" s="159" t="str">
        <f t="shared" ca="1" si="236"/>
        <v/>
      </c>
      <c r="F19" s="159" t="str">
        <f t="shared" ca="1" si="236"/>
        <v/>
      </c>
      <c r="G19" s="159" t="str">
        <f t="shared" ca="1" si="236"/>
        <v/>
      </c>
      <c r="H19" s="159" t="str">
        <f t="shared" ca="1" si="236"/>
        <v/>
      </c>
      <c r="I19" s="159" t="str">
        <f t="shared" ca="1" si="236"/>
        <v/>
      </c>
      <c r="J19" s="159" t="str">
        <f t="shared" ca="1" si="236"/>
        <v/>
      </c>
      <c r="K19" s="159" t="str">
        <f t="shared" ca="1" si="236"/>
        <v/>
      </c>
      <c r="L19" s="159" t="str">
        <f t="shared" ca="1" si="236"/>
        <v/>
      </c>
      <c r="M19" s="159" t="str">
        <f t="shared" ca="1" si="236"/>
        <v/>
      </c>
      <c r="N19" s="159" t="str">
        <f t="shared" ca="1" si="236"/>
        <v/>
      </c>
      <c r="O19" s="159" t="str">
        <f t="shared" ca="1" si="236"/>
        <v/>
      </c>
      <c r="P19" s="159" t="str">
        <f t="shared" ca="1" si="236"/>
        <v/>
      </c>
      <c r="Q19" s="159" t="str">
        <f t="shared" ca="1" si="236"/>
        <v/>
      </c>
      <c r="R19" s="159" t="str">
        <f t="shared" ca="1" si="236"/>
        <v/>
      </c>
      <c r="S19" s="159" t="str">
        <f t="shared" ca="1" si="236"/>
        <v/>
      </c>
      <c r="T19" s="159" t="str">
        <f t="shared" ca="1" si="236"/>
        <v/>
      </c>
      <c r="U19" s="159" t="str">
        <f t="shared" ca="1" si="236"/>
        <v/>
      </c>
      <c r="V19" s="159" t="str">
        <f t="shared" ca="1" si="236"/>
        <v/>
      </c>
      <c r="W19" s="159" t="str">
        <f t="shared" ca="1" si="236"/>
        <v/>
      </c>
      <c r="X19" s="159" t="str">
        <f t="shared" ca="1" si="236"/>
        <v/>
      </c>
      <c r="Y19" s="159" t="str">
        <f t="shared" ca="1" si="236"/>
        <v/>
      </c>
      <c r="Z19" s="159" t="str">
        <f t="shared" ca="1" si="236"/>
        <v/>
      </c>
      <c r="AA19" s="159" t="str">
        <f t="shared" ca="1" si="236"/>
        <v/>
      </c>
      <c r="AB19" s="159" t="str">
        <f t="shared" ca="1" si="236"/>
        <v/>
      </c>
      <c r="AC19" s="159" t="str">
        <f t="shared" ca="1" si="236"/>
        <v/>
      </c>
      <c r="AD19" s="159" t="str">
        <f t="shared" ca="1" si="236"/>
        <v/>
      </c>
      <c r="AE19" s="159" t="str">
        <f t="shared" ca="1" si="236"/>
        <v/>
      </c>
      <c r="AF19" s="159" t="str">
        <f t="shared" ca="1" si="236"/>
        <v/>
      </c>
      <c r="AG19" s="159" t="str">
        <f t="shared" ca="1" si="236"/>
        <v/>
      </c>
      <c r="AH19" s="159" t="str">
        <f t="shared" ca="1" si="236"/>
        <v/>
      </c>
      <c r="AI19" s="159" t="str">
        <f t="shared" ca="1" si="236"/>
        <v/>
      </c>
      <c r="AJ19" s="159" t="str">
        <f t="shared" ca="1" si="236"/>
        <v>PAID OFF</v>
      </c>
      <c r="AK19" s="159" t="str">
        <f t="shared" ca="1" si="236"/>
        <v>PAID OFF</v>
      </c>
      <c r="AL19" s="159" t="str">
        <f t="shared" ca="1" si="236"/>
        <v>PAID OFF</v>
      </c>
      <c r="AM19" s="159" t="str">
        <f t="shared" ca="1" si="236"/>
        <v>PAID OFF</v>
      </c>
      <c r="AN19" s="159" t="str">
        <f t="shared" ca="1" si="236"/>
        <v>PAID OFF</v>
      </c>
      <c r="AO19" s="159" t="str">
        <f t="shared" ca="1" si="236"/>
        <v>PAID OFF</v>
      </c>
      <c r="AP19" s="159" t="str">
        <f t="shared" ca="1" si="236"/>
        <v>PAID OFF</v>
      </c>
      <c r="AQ19" s="159" t="str">
        <f t="shared" ca="1" si="236"/>
        <v>PAID OFF</v>
      </c>
      <c r="AR19" s="159" t="str">
        <f t="shared" ca="1" si="236"/>
        <v>PAID OFF</v>
      </c>
      <c r="AS19" s="159" t="str">
        <f t="shared" ca="1" si="236"/>
        <v>PAID OFF</v>
      </c>
      <c r="AT19" s="159" t="str">
        <f t="shared" ca="1" si="236"/>
        <v>PAID OFF</v>
      </c>
      <c r="AU19" s="159" t="str">
        <f t="shared" ca="1" si="236"/>
        <v>PAID OFF</v>
      </c>
      <c r="AV19" s="159" t="str">
        <f t="shared" ca="1" si="236"/>
        <v>PAID OFF</v>
      </c>
      <c r="AW19" s="159" t="str">
        <f t="shared" ca="1" si="236"/>
        <v>PAID OFF</v>
      </c>
      <c r="AX19" s="159" t="str">
        <f t="shared" ca="1" si="236"/>
        <v>PAID OFF</v>
      </c>
      <c r="AY19" s="159" t="str">
        <f t="shared" ca="1" si="236"/>
        <v>PAID OFF</v>
      </c>
      <c r="AZ19" s="159" t="str">
        <f t="shared" ca="1" si="236"/>
        <v>PAID OFF</v>
      </c>
      <c r="BA19" s="159" t="str">
        <f t="shared" ca="1" si="236"/>
        <v>PAID OFF</v>
      </c>
      <c r="BB19" s="159" t="str">
        <f t="shared" ca="1" si="236"/>
        <v>PAID OFF</v>
      </c>
      <c r="BC19" s="159" t="str">
        <f t="shared" ca="1" si="236"/>
        <v>PAID OFF</v>
      </c>
      <c r="BD19" s="159" t="str">
        <f t="shared" ca="1" si="236"/>
        <v>PAID OFF</v>
      </c>
      <c r="BE19" s="159" t="str">
        <f t="shared" ca="1" si="236"/>
        <v>PAID OFF</v>
      </c>
      <c r="BF19" s="159" t="str">
        <f t="shared" ca="1" si="236"/>
        <v>PAID OFF</v>
      </c>
      <c r="BG19" s="159" t="str">
        <f t="shared" ca="1" si="236"/>
        <v>PAID OFF</v>
      </c>
      <c r="BH19" s="159" t="str">
        <f t="shared" ca="1" si="236"/>
        <v>PAID OFF</v>
      </c>
      <c r="BI19" s="159" t="str">
        <f t="shared" ca="1" si="236"/>
        <v>PAID OFF</v>
      </c>
      <c r="BJ19" s="159" t="str">
        <f t="shared" ca="1" si="236"/>
        <v>PAID OFF</v>
      </c>
      <c r="BK19" s="159" t="str">
        <f t="shared" ca="1" si="236"/>
        <v>PAID OFF</v>
      </c>
      <c r="BL19" s="159" t="str">
        <f t="shared" ca="1" si="236"/>
        <v>PAID OFF</v>
      </c>
      <c r="BM19" s="159" t="str">
        <f t="shared" ca="1" si="236"/>
        <v>PAID OFF</v>
      </c>
      <c r="BN19" s="159" t="str">
        <f t="shared" ca="1" si="236"/>
        <v>PAID OFF</v>
      </c>
      <c r="BO19" s="159" t="str">
        <f t="shared" ca="1" si="236"/>
        <v>PAID OFF</v>
      </c>
      <c r="BP19" s="159" t="str">
        <f t="shared" ref="BP19:CU19" ca="1" si="237">IF(BP18=0,"PAID OFF","")</f>
        <v>PAID OFF</v>
      </c>
      <c r="BQ19" s="159" t="str">
        <f t="shared" ca="1" si="237"/>
        <v>PAID OFF</v>
      </c>
      <c r="BR19" s="159" t="str">
        <f t="shared" ca="1" si="237"/>
        <v>PAID OFF</v>
      </c>
      <c r="BS19" s="159" t="str">
        <f t="shared" ca="1" si="237"/>
        <v>PAID OFF</v>
      </c>
      <c r="BT19" s="159" t="str">
        <f t="shared" ca="1" si="237"/>
        <v>PAID OFF</v>
      </c>
      <c r="BU19" s="159" t="str">
        <f t="shared" ca="1" si="237"/>
        <v>PAID OFF</v>
      </c>
      <c r="BV19" s="159" t="str">
        <f t="shared" ca="1" si="237"/>
        <v>PAID OFF</v>
      </c>
      <c r="BW19" s="159" t="str">
        <f t="shared" ca="1" si="237"/>
        <v>PAID OFF</v>
      </c>
      <c r="BX19" s="159" t="str">
        <f t="shared" ca="1" si="237"/>
        <v>PAID OFF</v>
      </c>
      <c r="BY19" s="159" t="str">
        <f t="shared" ca="1" si="237"/>
        <v>PAID OFF</v>
      </c>
      <c r="BZ19" s="159" t="str">
        <f t="shared" ca="1" si="237"/>
        <v>PAID OFF</v>
      </c>
      <c r="CA19" s="159" t="str">
        <f t="shared" ca="1" si="237"/>
        <v>PAID OFF</v>
      </c>
      <c r="CB19" s="159" t="str">
        <f t="shared" ca="1" si="237"/>
        <v>PAID OFF</v>
      </c>
      <c r="CC19" s="159" t="str">
        <f t="shared" ca="1" si="237"/>
        <v>PAID OFF</v>
      </c>
      <c r="CD19" s="159" t="str">
        <f t="shared" ca="1" si="237"/>
        <v>PAID OFF</v>
      </c>
      <c r="CE19" s="159" t="str">
        <f t="shared" ca="1" si="237"/>
        <v>PAID OFF</v>
      </c>
      <c r="CF19" s="159" t="str">
        <f t="shared" ca="1" si="237"/>
        <v>PAID OFF</v>
      </c>
      <c r="CG19" s="159" t="str">
        <f t="shared" ca="1" si="237"/>
        <v>PAID OFF</v>
      </c>
      <c r="CH19" s="159" t="str">
        <f t="shared" ca="1" si="237"/>
        <v>PAID OFF</v>
      </c>
      <c r="CI19" s="159" t="str">
        <f t="shared" ca="1" si="237"/>
        <v>PAID OFF</v>
      </c>
      <c r="CJ19" s="159" t="str">
        <f t="shared" ca="1" si="237"/>
        <v>PAID OFF</v>
      </c>
      <c r="CK19" s="159" t="str">
        <f t="shared" ca="1" si="237"/>
        <v>PAID OFF</v>
      </c>
      <c r="CL19" s="159" t="str">
        <f t="shared" ca="1" si="237"/>
        <v>PAID OFF</v>
      </c>
      <c r="CM19" s="159" t="str">
        <f t="shared" ca="1" si="237"/>
        <v>PAID OFF</v>
      </c>
      <c r="CN19" s="159" t="str">
        <f t="shared" ca="1" si="237"/>
        <v>PAID OFF</v>
      </c>
      <c r="CO19" s="159" t="str">
        <f t="shared" ca="1" si="237"/>
        <v>PAID OFF</v>
      </c>
      <c r="CP19" s="159" t="str">
        <f t="shared" ca="1" si="237"/>
        <v>PAID OFF</v>
      </c>
      <c r="CQ19" s="159" t="str">
        <f t="shared" ca="1" si="237"/>
        <v>PAID OFF</v>
      </c>
      <c r="CR19" s="159" t="str">
        <f t="shared" ca="1" si="237"/>
        <v>PAID OFF</v>
      </c>
      <c r="CS19" s="159" t="str">
        <f t="shared" ca="1" si="237"/>
        <v>PAID OFF</v>
      </c>
      <c r="CT19" s="159" t="str">
        <f t="shared" ca="1" si="237"/>
        <v>PAID OFF</v>
      </c>
      <c r="CU19" s="159" t="str">
        <f t="shared" ca="1" si="237"/>
        <v>PAID OFF</v>
      </c>
      <c r="CV19" s="159" t="str">
        <f t="shared" ref="CV19" ca="1" si="238">IF(CV18=0,"PAID OFF","")</f>
        <v>PAID OFF</v>
      </c>
      <c r="CW19" s="159" t="str">
        <f t="shared" ref="CW19" ca="1" si="239">IF(CW18=0,"PAID OFF","")</f>
        <v>PAID OFF</v>
      </c>
      <c r="CX19" s="159" t="str">
        <f t="shared" ref="CX19" ca="1" si="240">IF(CX18=0,"PAID OFF","")</f>
        <v>PAID OFF</v>
      </c>
      <c r="CY19" s="159" t="str">
        <f t="shared" ref="CY19" ca="1" si="241">IF(CY18=0,"PAID OFF","")</f>
        <v>PAID OFF</v>
      </c>
      <c r="CZ19" s="159" t="str">
        <f t="shared" ref="CZ19" ca="1" si="242">IF(CZ18=0,"PAID OFF","")</f>
        <v>PAID OFF</v>
      </c>
      <c r="DA19" s="159" t="str">
        <f t="shared" ref="DA19" ca="1" si="243">IF(DA18=0,"PAID OFF","")</f>
        <v>PAID OFF</v>
      </c>
      <c r="DB19" s="159" t="str">
        <f t="shared" ref="DB19" ca="1" si="244">IF(DB18=0,"PAID OFF","")</f>
        <v>PAID OFF</v>
      </c>
      <c r="DC19" s="159" t="str">
        <f t="shared" ref="DC19" ca="1" si="245">IF(DC18=0,"PAID OFF","")</f>
        <v>PAID OFF</v>
      </c>
      <c r="DD19" s="159" t="str">
        <f t="shared" ref="DD19" ca="1" si="246">IF(DD18=0,"PAID OFF","")</f>
        <v>PAID OFF</v>
      </c>
      <c r="DE19" s="159" t="str">
        <f t="shared" ref="DE19" ca="1" si="247">IF(DE18=0,"PAID OFF","")</f>
        <v>PAID OFF</v>
      </c>
      <c r="DF19" s="159" t="str">
        <f t="shared" ref="DF19" ca="1" si="248">IF(DF18=0,"PAID OFF","")</f>
        <v>PAID OFF</v>
      </c>
      <c r="DG19" s="159" t="str">
        <f t="shared" ref="DG19" ca="1" si="249">IF(DG18=0,"PAID OFF","")</f>
        <v>PAID OFF</v>
      </c>
      <c r="DH19" s="159" t="str">
        <f t="shared" ref="DH19" ca="1" si="250">IF(DH18=0,"PAID OFF","")</f>
        <v>PAID OFF</v>
      </c>
      <c r="DI19" s="159" t="str">
        <f t="shared" ref="DI19" ca="1" si="251">IF(DI18=0,"PAID OFF","")</f>
        <v>PAID OFF</v>
      </c>
      <c r="DJ19" s="159" t="str">
        <f t="shared" ref="DJ19" ca="1" si="252">IF(DJ18=0,"PAID OFF","")</f>
        <v>PAID OFF</v>
      </c>
      <c r="DK19" s="159" t="str">
        <f t="shared" ref="DK19" ca="1" si="253">IF(DK18=0,"PAID OFF","")</f>
        <v>PAID OFF</v>
      </c>
      <c r="DL19" s="159" t="str">
        <f t="shared" ref="DL19" ca="1" si="254">IF(DL18=0,"PAID OFF","")</f>
        <v>PAID OFF</v>
      </c>
      <c r="DM19" s="159" t="str">
        <f t="shared" ref="DM19" ca="1" si="255">IF(DM18=0,"PAID OFF","")</f>
        <v>PAID OFF</v>
      </c>
      <c r="DN19" s="159" t="str">
        <f t="shared" ref="DN19" ca="1" si="256">IF(DN18=0,"PAID OFF","")</f>
        <v>PAID OFF</v>
      </c>
      <c r="DO19" s="159" t="str">
        <f t="shared" ref="DO19" ca="1" si="257">IF(DO18=0,"PAID OFF","")</f>
        <v>PAID OFF</v>
      </c>
      <c r="DP19" s="159" t="str">
        <f t="shared" ref="DP19" ca="1" si="258">IF(DP18=0,"PAID OFF","")</f>
        <v>PAID OFF</v>
      </c>
      <c r="DQ19" s="159" t="str">
        <f t="shared" ref="DQ19" ca="1" si="259">IF(DQ18=0,"PAID OFF","")</f>
        <v>PAID OFF</v>
      </c>
      <c r="DR19" s="159" t="str">
        <f t="shared" ref="DR19" ca="1" si="260">IF(DR18=0,"PAID OFF","")</f>
        <v>PAID OFF</v>
      </c>
      <c r="DS19" s="159" t="str">
        <f t="shared" ref="DS19" ca="1" si="261">IF(DS18=0,"PAID OFF","")</f>
        <v>PAID OFF</v>
      </c>
      <c r="DT19" s="159" t="str">
        <f t="shared" ref="DT19" ca="1" si="262">IF(DT18=0,"PAID OFF","")</f>
        <v>PAID OFF</v>
      </c>
      <c r="DU19" s="159" t="str">
        <f t="shared" ref="DU19" ca="1" si="263">IF(DU18=0,"PAID OFF","")</f>
        <v>PAID OFF</v>
      </c>
      <c r="DV19" s="159" t="str">
        <f t="shared" ref="DV19" ca="1" si="264">IF(DV18=0,"PAID OFF","")</f>
        <v>PAID OFF</v>
      </c>
      <c r="DW19" s="159" t="str">
        <f t="shared" ref="DW19" ca="1" si="265">IF(DW18=0,"PAID OFF","")</f>
        <v>PAID OFF</v>
      </c>
      <c r="DX19" s="159" t="str">
        <f t="shared" ref="DX19" ca="1" si="266">IF(DX18=0,"PAID OFF","")</f>
        <v>PAID OFF</v>
      </c>
      <c r="DY19" s="159" t="str">
        <f t="shared" ref="DY19" ca="1" si="267">IF(DY18=0,"PAID OFF","")</f>
        <v>PAID OFF</v>
      </c>
      <c r="DZ19" s="159" t="str">
        <f t="shared" ref="DZ19" ca="1" si="268">IF(DZ18=0,"PAID OFF","")</f>
        <v>PAID OFF</v>
      </c>
      <c r="EA19" s="159" t="str">
        <f t="shared" ref="EA19" ca="1" si="269">IF(EA18=0,"PAID OFF","")</f>
        <v>PAID OFF</v>
      </c>
      <c r="EB19" s="159" t="str">
        <f t="shared" ref="EB19" ca="1" si="270">IF(EB18=0,"PAID OFF","")</f>
        <v>PAID OFF</v>
      </c>
      <c r="EC19" s="159" t="str">
        <f t="shared" ref="EC19" ca="1" si="271">IF(EC18=0,"PAID OFF","")</f>
        <v>PAID OFF</v>
      </c>
      <c r="ED19" s="159" t="str">
        <f t="shared" ref="ED19" ca="1" si="272">IF(ED18=0,"PAID OFF","")</f>
        <v>PAID OFF</v>
      </c>
      <c r="EE19" s="159" t="str">
        <f t="shared" ref="EE19" ca="1" si="273">IF(EE18=0,"PAID OFF","")</f>
        <v>PAID OFF</v>
      </c>
    </row>
    <row r="20" spans="1:135" x14ac:dyDescent="0.35">
      <c r="A20" s="25"/>
      <c r="B20" s="141" t="s">
        <v>34</v>
      </c>
      <c r="C20" s="141">
        <f ca="1">IF(C19="PAID OFF",1,1)</f>
        <v>1</v>
      </c>
      <c r="D20" s="141">
        <f ca="1">IF(D19="PAID OFF","",C20+1)</f>
        <v>2</v>
      </c>
      <c r="E20" s="141">
        <f ca="1">IF(E19="PAID OFF","",D20+1)</f>
        <v>3</v>
      </c>
      <c r="F20" s="141">
        <f t="shared" ref="F20:BQ20" ca="1" si="274">IF(F19="PAID OFF","",E20+1)</f>
        <v>4</v>
      </c>
      <c r="G20" s="141">
        <f t="shared" ca="1" si="274"/>
        <v>5</v>
      </c>
      <c r="H20" s="141">
        <f t="shared" ca="1" si="274"/>
        <v>6</v>
      </c>
      <c r="I20" s="141">
        <f t="shared" ca="1" si="274"/>
        <v>7</v>
      </c>
      <c r="J20" s="141">
        <f t="shared" ca="1" si="274"/>
        <v>8</v>
      </c>
      <c r="K20" s="141">
        <f t="shared" ca="1" si="274"/>
        <v>9</v>
      </c>
      <c r="L20" s="141">
        <f t="shared" ca="1" si="274"/>
        <v>10</v>
      </c>
      <c r="M20" s="141">
        <f t="shared" ca="1" si="274"/>
        <v>11</v>
      </c>
      <c r="N20" s="141">
        <f t="shared" ca="1" si="274"/>
        <v>12</v>
      </c>
      <c r="O20" s="141">
        <f t="shared" ca="1" si="274"/>
        <v>13</v>
      </c>
      <c r="P20" s="141">
        <f t="shared" ca="1" si="274"/>
        <v>14</v>
      </c>
      <c r="Q20" s="141">
        <f t="shared" ca="1" si="274"/>
        <v>15</v>
      </c>
      <c r="R20" s="141">
        <f t="shared" ca="1" si="274"/>
        <v>16</v>
      </c>
      <c r="S20" s="141">
        <f t="shared" ca="1" si="274"/>
        <v>17</v>
      </c>
      <c r="T20" s="141">
        <f t="shared" ca="1" si="274"/>
        <v>18</v>
      </c>
      <c r="U20" s="141">
        <f t="shared" ca="1" si="274"/>
        <v>19</v>
      </c>
      <c r="V20" s="141">
        <f t="shared" ca="1" si="274"/>
        <v>20</v>
      </c>
      <c r="W20" s="141">
        <f t="shared" ca="1" si="274"/>
        <v>21</v>
      </c>
      <c r="X20" s="141">
        <f t="shared" ca="1" si="274"/>
        <v>22</v>
      </c>
      <c r="Y20" s="141">
        <f t="shared" ca="1" si="274"/>
        <v>23</v>
      </c>
      <c r="Z20" s="141">
        <f t="shared" ca="1" si="274"/>
        <v>24</v>
      </c>
      <c r="AA20" s="141">
        <f t="shared" ca="1" si="274"/>
        <v>25</v>
      </c>
      <c r="AB20" s="141">
        <f t="shared" ca="1" si="274"/>
        <v>26</v>
      </c>
      <c r="AC20" s="141">
        <f t="shared" ca="1" si="274"/>
        <v>27</v>
      </c>
      <c r="AD20" s="141">
        <f t="shared" ca="1" si="274"/>
        <v>28</v>
      </c>
      <c r="AE20" s="141">
        <f t="shared" ca="1" si="274"/>
        <v>29</v>
      </c>
      <c r="AF20" s="141">
        <f t="shared" ca="1" si="274"/>
        <v>30</v>
      </c>
      <c r="AG20" s="141">
        <f t="shared" ca="1" si="274"/>
        <v>31</v>
      </c>
      <c r="AH20" s="141">
        <f t="shared" ca="1" si="274"/>
        <v>32</v>
      </c>
      <c r="AI20" s="141">
        <f t="shared" ca="1" si="274"/>
        <v>33</v>
      </c>
      <c r="AJ20" s="141" t="str">
        <f t="shared" ca="1" si="274"/>
        <v/>
      </c>
      <c r="AK20" s="141" t="str">
        <f t="shared" ca="1" si="274"/>
        <v/>
      </c>
      <c r="AL20" s="141" t="str">
        <f t="shared" ca="1" si="274"/>
        <v/>
      </c>
      <c r="AM20" s="141" t="str">
        <f t="shared" ca="1" si="274"/>
        <v/>
      </c>
      <c r="AN20" s="141" t="str">
        <f t="shared" ca="1" si="274"/>
        <v/>
      </c>
      <c r="AO20" s="141" t="str">
        <f t="shared" ca="1" si="274"/>
        <v/>
      </c>
      <c r="AP20" s="141" t="str">
        <f t="shared" ca="1" si="274"/>
        <v/>
      </c>
      <c r="AQ20" s="141" t="str">
        <f t="shared" ca="1" si="274"/>
        <v/>
      </c>
      <c r="AR20" s="141" t="str">
        <f t="shared" ca="1" si="274"/>
        <v/>
      </c>
      <c r="AS20" s="141" t="str">
        <f t="shared" ca="1" si="274"/>
        <v/>
      </c>
      <c r="AT20" s="141" t="str">
        <f t="shared" ca="1" si="274"/>
        <v/>
      </c>
      <c r="AU20" s="141" t="str">
        <f t="shared" ca="1" si="274"/>
        <v/>
      </c>
      <c r="AV20" s="141" t="str">
        <f t="shared" ca="1" si="274"/>
        <v/>
      </c>
      <c r="AW20" s="141" t="str">
        <f t="shared" ca="1" si="274"/>
        <v/>
      </c>
      <c r="AX20" s="141" t="str">
        <f t="shared" ca="1" si="274"/>
        <v/>
      </c>
      <c r="AY20" s="141" t="str">
        <f t="shared" ca="1" si="274"/>
        <v/>
      </c>
      <c r="AZ20" s="141" t="str">
        <f t="shared" ca="1" si="274"/>
        <v/>
      </c>
      <c r="BA20" s="141" t="str">
        <f t="shared" ca="1" si="274"/>
        <v/>
      </c>
      <c r="BB20" s="141" t="str">
        <f t="shared" ca="1" si="274"/>
        <v/>
      </c>
      <c r="BC20" s="141" t="str">
        <f t="shared" ca="1" si="274"/>
        <v/>
      </c>
      <c r="BD20" s="141" t="str">
        <f t="shared" ca="1" si="274"/>
        <v/>
      </c>
      <c r="BE20" s="141" t="str">
        <f t="shared" ca="1" si="274"/>
        <v/>
      </c>
      <c r="BF20" s="141" t="str">
        <f t="shared" ca="1" si="274"/>
        <v/>
      </c>
      <c r="BG20" s="141" t="str">
        <f t="shared" ca="1" si="274"/>
        <v/>
      </c>
      <c r="BH20" s="141" t="str">
        <f t="shared" ca="1" si="274"/>
        <v/>
      </c>
      <c r="BI20" s="141" t="str">
        <f t="shared" ca="1" si="274"/>
        <v/>
      </c>
      <c r="BJ20" s="141" t="str">
        <f t="shared" ca="1" si="274"/>
        <v/>
      </c>
      <c r="BK20" s="141" t="str">
        <f t="shared" ca="1" si="274"/>
        <v/>
      </c>
      <c r="BL20" s="141" t="str">
        <f t="shared" ca="1" si="274"/>
        <v/>
      </c>
      <c r="BM20" s="141" t="str">
        <f t="shared" ca="1" si="274"/>
        <v/>
      </c>
      <c r="BN20" s="141" t="str">
        <f t="shared" ca="1" si="274"/>
        <v/>
      </c>
      <c r="BO20" s="141" t="str">
        <f t="shared" ca="1" si="274"/>
        <v/>
      </c>
      <c r="BP20" s="141" t="str">
        <f t="shared" ca="1" si="274"/>
        <v/>
      </c>
      <c r="BQ20" s="141" t="str">
        <f t="shared" ca="1" si="274"/>
        <v/>
      </c>
      <c r="BR20" s="141" t="str">
        <f t="shared" ref="BR20:CU20" ca="1" si="275">IF(BR19="PAID OFF","",BQ20+1)</f>
        <v/>
      </c>
      <c r="BS20" s="141" t="str">
        <f t="shared" ca="1" si="275"/>
        <v/>
      </c>
      <c r="BT20" s="141" t="str">
        <f t="shared" ca="1" si="275"/>
        <v/>
      </c>
      <c r="BU20" s="141" t="str">
        <f t="shared" ca="1" si="275"/>
        <v/>
      </c>
      <c r="BV20" s="141" t="str">
        <f t="shared" ca="1" si="275"/>
        <v/>
      </c>
      <c r="BW20" s="141" t="str">
        <f t="shared" ca="1" si="275"/>
        <v/>
      </c>
      <c r="BX20" s="141" t="str">
        <f t="shared" ca="1" si="275"/>
        <v/>
      </c>
      <c r="BY20" s="141" t="str">
        <f t="shared" ca="1" si="275"/>
        <v/>
      </c>
      <c r="BZ20" s="141" t="str">
        <f t="shared" ca="1" si="275"/>
        <v/>
      </c>
      <c r="CA20" s="141" t="str">
        <f t="shared" ca="1" si="275"/>
        <v/>
      </c>
      <c r="CB20" s="141" t="str">
        <f t="shared" ca="1" si="275"/>
        <v/>
      </c>
      <c r="CC20" s="141" t="str">
        <f t="shared" ca="1" si="275"/>
        <v/>
      </c>
      <c r="CD20" s="141" t="str">
        <f t="shared" ca="1" si="275"/>
        <v/>
      </c>
      <c r="CE20" s="141" t="str">
        <f t="shared" ca="1" si="275"/>
        <v/>
      </c>
      <c r="CF20" s="141" t="str">
        <f t="shared" ca="1" si="275"/>
        <v/>
      </c>
      <c r="CG20" s="141" t="str">
        <f t="shared" ca="1" si="275"/>
        <v/>
      </c>
      <c r="CH20" s="141" t="str">
        <f t="shared" ca="1" si="275"/>
        <v/>
      </c>
      <c r="CI20" s="141" t="str">
        <f t="shared" ca="1" si="275"/>
        <v/>
      </c>
      <c r="CJ20" s="141" t="str">
        <f t="shared" ca="1" si="275"/>
        <v/>
      </c>
      <c r="CK20" s="141" t="str">
        <f t="shared" ca="1" si="275"/>
        <v/>
      </c>
      <c r="CL20" s="141" t="str">
        <f t="shared" ca="1" si="275"/>
        <v/>
      </c>
      <c r="CM20" s="141" t="str">
        <f t="shared" ca="1" si="275"/>
        <v/>
      </c>
      <c r="CN20" s="141" t="str">
        <f t="shared" ca="1" si="275"/>
        <v/>
      </c>
      <c r="CO20" s="141" t="str">
        <f t="shared" ca="1" si="275"/>
        <v/>
      </c>
      <c r="CP20" s="141" t="str">
        <f t="shared" ca="1" si="275"/>
        <v/>
      </c>
      <c r="CQ20" s="141" t="str">
        <f t="shared" ca="1" si="275"/>
        <v/>
      </c>
      <c r="CR20" s="141" t="str">
        <f t="shared" ca="1" si="275"/>
        <v/>
      </c>
      <c r="CS20" s="141" t="str">
        <f t="shared" ca="1" si="275"/>
        <v/>
      </c>
      <c r="CT20" s="141" t="str">
        <f t="shared" ca="1" si="275"/>
        <v/>
      </c>
      <c r="CU20" s="141" t="str">
        <f t="shared" ca="1" si="275"/>
        <v/>
      </c>
      <c r="CV20" s="141" t="str">
        <f t="shared" ref="CV20" ca="1" si="276">IF(CV19="PAID OFF","",CU20+1)</f>
        <v/>
      </c>
      <c r="CW20" s="141" t="str">
        <f t="shared" ref="CW20" ca="1" si="277">IF(CW19="PAID OFF","",CV20+1)</f>
        <v/>
      </c>
      <c r="CX20" s="141" t="str">
        <f t="shared" ref="CX20" ca="1" si="278">IF(CX19="PAID OFF","",CW20+1)</f>
        <v/>
      </c>
      <c r="CY20" s="141" t="str">
        <f t="shared" ref="CY20" ca="1" si="279">IF(CY19="PAID OFF","",CX20+1)</f>
        <v/>
      </c>
      <c r="CZ20" s="141" t="str">
        <f t="shared" ref="CZ20" ca="1" si="280">IF(CZ19="PAID OFF","",CY20+1)</f>
        <v/>
      </c>
      <c r="DA20" s="141" t="str">
        <f t="shared" ref="DA20" ca="1" si="281">IF(DA19="PAID OFF","",CZ20+1)</f>
        <v/>
      </c>
      <c r="DB20" s="141" t="str">
        <f t="shared" ref="DB20" ca="1" si="282">IF(DB19="PAID OFF","",DA20+1)</f>
        <v/>
      </c>
      <c r="DC20" s="141" t="str">
        <f t="shared" ref="DC20" ca="1" si="283">IF(DC19="PAID OFF","",DB20+1)</f>
        <v/>
      </c>
      <c r="DD20" s="141" t="str">
        <f t="shared" ref="DD20" ca="1" si="284">IF(DD19="PAID OFF","",DC20+1)</f>
        <v/>
      </c>
      <c r="DE20" s="141" t="str">
        <f t="shared" ref="DE20" ca="1" si="285">IF(DE19="PAID OFF","",DD20+1)</f>
        <v/>
      </c>
      <c r="DF20" s="141" t="str">
        <f t="shared" ref="DF20" ca="1" si="286">IF(DF19="PAID OFF","",DE20+1)</f>
        <v/>
      </c>
      <c r="DG20" s="141" t="str">
        <f t="shared" ref="DG20" ca="1" si="287">IF(DG19="PAID OFF","",DF20+1)</f>
        <v/>
      </c>
      <c r="DH20" s="141" t="str">
        <f t="shared" ref="DH20" ca="1" si="288">IF(DH19="PAID OFF","",DG20+1)</f>
        <v/>
      </c>
      <c r="DI20" s="141" t="str">
        <f t="shared" ref="DI20" ca="1" si="289">IF(DI19="PAID OFF","",DH20+1)</f>
        <v/>
      </c>
      <c r="DJ20" s="141" t="str">
        <f t="shared" ref="DJ20" ca="1" si="290">IF(DJ19="PAID OFF","",DI20+1)</f>
        <v/>
      </c>
      <c r="DK20" s="141" t="str">
        <f t="shared" ref="DK20" ca="1" si="291">IF(DK19="PAID OFF","",DJ20+1)</f>
        <v/>
      </c>
      <c r="DL20" s="141" t="str">
        <f t="shared" ref="DL20" ca="1" si="292">IF(DL19="PAID OFF","",DK20+1)</f>
        <v/>
      </c>
      <c r="DM20" s="141" t="str">
        <f t="shared" ref="DM20" ca="1" si="293">IF(DM19="PAID OFF","",DL20+1)</f>
        <v/>
      </c>
      <c r="DN20" s="141" t="str">
        <f t="shared" ref="DN20" ca="1" si="294">IF(DN19="PAID OFF","",DM20+1)</f>
        <v/>
      </c>
      <c r="DO20" s="141" t="str">
        <f t="shared" ref="DO20" ca="1" si="295">IF(DO19="PAID OFF","",DN20+1)</f>
        <v/>
      </c>
      <c r="DP20" s="141" t="str">
        <f t="shared" ref="DP20" ca="1" si="296">IF(DP19="PAID OFF","",DO20+1)</f>
        <v/>
      </c>
      <c r="DQ20" s="141" t="str">
        <f t="shared" ref="DQ20" ca="1" si="297">IF(DQ19="PAID OFF","",DP20+1)</f>
        <v/>
      </c>
      <c r="DR20" s="141" t="str">
        <f t="shared" ref="DR20" ca="1" si="298">IF(DR19="PAID OFF","",DQ20+1)</f>
        <v/>
      </c>
      <c r="DS20" s="141" t="str">
        <f t="shared" ref="DS20" ca="1" si="299">IF(DS19="PAID OFF","",DR20+1)</f>
        <v/>
      </c>
      <c r="DT20" s="141" t="str">
        <f t="shared" ref="DT20" ca="1" si="300">IF(DT19="PAID OFF","",DS20+1)</f>
        <v/>
      </c>
      <c r="DU20" s="141" t="str">
        <f t="shared" ref="DU20" ca="1" si="301">IF(DU19="PAID OFF","",DT20+1)</f>
        <v/>
      </c>
      <c r="DV20" s="141" t="str">
        <f t="shared" ref="DV20" ca="1" si="302">IF(DV19="PAID OFF","",DU20+1)</f>
        <v/>
      </c>
      <c r="DW20" s="141" t="str">
        <f t="shared" ref="DW20" ca="1" si="303">IF(DW19="PAID OFF","",DV20+1)</f>
        <v/>
      </c>
      <c r="DX20" s="141" t="str">
        <f t="shared" ref="DX20" ca="1" si="304">IF(DX19="PAID OFF","",DW20+1)</f>
        <v/>
      </c>
      <c r="DY20" s="141" t="str">
        <f t="shared" ref="DY20" ca="1" si="305">IF(DY19="PAID OFF","",DX20+1)</f>
        <v/>
      </c>
      <c r="DZ20" s="141" t="str">
        <f t="shared" ref="DZ20" ca="1" si="306">IF(DZ19="PAID OFF","",DY20+1)</f>
        <v/>
      </c>
      <c r="EA20" s="141" t="str">
        <f t="shared" ref="EA20" ca="1" si="307">IF(EA19="PAID OFF","",DZ20+1)</f>
        <v/>
      </c>
      <c r="EB20" s="141" t="str">
        <f t="shared" ref="EB20" ca="1" si="308">IF(EB19="PAID OFF","",EA20+1)</f>
        <v/>
      </c>
      <c r="EC20" s="141" t="str">
        <f t="shared" ref="EC20" ca="1" si="309">IF(EC19="PAID OFF","",EB20+1)</f>
        <v/>
      </c>
      <c r="ED20" s="141" t="str">
        <f t="shared" ref="ED20" ca="1" si="310">IF(ED19="PAID OFF","",EC20+1)</f>
        <v/>
      </c>
      <c r="EE20" s="141" t="str">
        <f t="shared" ref="EE20" ca="1" si="311">IF(EE19="PAID OFF","",ED20+1)</f>
        <v/>
      </c>
    </row>
    <row r="21" spans="1:135" x14ac:dyDescent="0.35">
      <c r="A21" s="15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</row>
    <row r="22" spans="1:135" x14ac:dyDescent="0.35">
      <c r="A22" s="20" t="s">
        <v>32</v>
      </c>
      <c r="B22" s="143" t="str">
        <f ca="1">IF('In depth results'!J5="","",'In depth results'!J5)</f>
        <v>Smith City</v>
      </c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  <c r="CM22" s="144"/>
      <c r="CN22" s="144"/>
      <c r="CO22" s="144"/>
      <c r="CP22" s="144"/>
      <c r="CQ22" s="144"/>
      <c r="CR22" s="144"/>
      <c r="CS22" s="144"/>
      <c r="CT22" s="144"/>
      <c r="CU22" s="144"/>
      <c r="CV22" s="144"/>
      <c r="CW22" s="144"/>
      <c r="CX22" s="144"/>
      <c r="CY22" s="144"/>
      <c r="CZ22" s="144"/>
      <c r="DA22" s="144"/>
      <c r="DB22" s="144"/>
      <c r="DC22" s="144"/>
      <c r="DD22" s="144"/>
      <c r="DE22" s="144"/>
      <c r="DF22" s="144"/>
      <c r="DG22" s="144"/>
      <c r="DH22" s="144"/>
      <c r="DI22" s="144"/>
      <c r="DJ22" s="144"/>
      <c r="DK22" s="144"/>
      <c r="DL22" s="144"/>
      <c r="DM22" s="144"/>
      <c r="DN22" s="144"/>
      <c r="DO22" s="144"/>
      <c r="DP22" s="144"/>
      <c r="DQ22" s="144"/>
      <c r="DR22" s="144"/>
      <c r="DS22" s="144"/>
      <c r="DT22" s="144"/>
      <c r="DU22" s="144"/>
      <c r="DV22" s="144"/>
      <c r="DW22" s="144"/>
      <c r="DX22" s="144"/>
      <c r="DY22" s="144"/>
      <c r="DZ22" s="144"/>
      <c r="EA22" s="144"/>
      <c r="EB22" s="144"/>
      <c r="EC22" s="144"/>
      <c r="ED22" s="144"/>
      <c r="EE22" s="144"/>
    </row>
    <row r="23" spans="1:135" x14ac:dyDescent="0.35">
      <c r="A23" s="21"/>
      <c r="B23" s="144" t="s">
        <v>21</v>
      </c>
      <c r="C23" s="144"/>
      <c r="D23" s="145">
        <f ca="1">C27</f>
        <v>984.16666666666663</v>
      </c>
      <c r="E23" s="145">
        <f ca="1">D27</f>
        <v>968.26736111111109</v>
      </c>
      <c r="F23" s="145">
        <f t="shared" ref="F23:BQ23" ca="1" si="312">E27</f>
        <v>952.30180844907409</v>
      </c>
      <c r="G23" s="145">
        <f t="shared" ca="1" si="312"/>
        <v>936.26973265094523</v>
      </c>
      <c r="H23" s="145">
        <f t="shared" ca="1" si="312"/>
        <v>920.17085653699087</v>
      </c>
      <c r="I23" s="145">
        <f t="shared" ca="1" si="312"/>
        <v>904.00490177256165</v>
      </c>
      <c r="J23" s="145">
        <f t="shared" ca="1" si="312"/>
        <v>887.77158886328061</v>
      </c>
      <c r="K23" s="145">
        <f t="shared" ca="1" si="312"/>
        <v>871.47063715021091</v>
      </c>
      <c r="L23" s="145">
        <f t="shared" ca="1" si="312"/>
        <v>855.10176480500343</v>
      </c>
      <c r="M23" s="145">
        <f t="shared" ca="1" si="312"/>
        <v>838.66468882502431</v>
      </c>
      <c r="N23" s="145">
        <f t="shared" ca="1" si="312"/>
        <v>822.15912502846186</v>
      </c>
      <c r="O23" s="145">
        <f t="shared" ca="1" si="312"/>
        <v>805.58478804941376</v>
      </c>
      <c r="P23" s="145">
        <f t="shared" ca="1" si="312"/>
        <v>788.941391332953</v>
      </c>
      <c r="Q23" s="145">
        <f t="shared" ca="1" si="312"/>
        <v>772.22864713017361</v>
      </c>
      <c r="R23" s="145">
        <f t="shared" ca="1" si="312"/>
        <v>755.44626649321606</v>
      </c>
      <c r="S23" s="145">
        <f t="shared" ca="1" si="312"/>
        <v>738.59395927027117</v>
      </c>
      <c r="T23" s="145">
        <f t="shared" ca="1" si="312"/>
        <v>721.67143410056394</v>
      </c>
      <c r="U23" s="145">
        <f t="shared" ca="1" si="312"/>
        <v>704.67839840931629</v>
      </c>
      <c r="V23" s="145">
        <f t="shared" ca="1" si="312"/>
        <v>687.61455840268843</v>
      </c>
      <c r="W23" s="145">
        <f t="shared" ca="1" si="312"/>
        <v>670.47961906269961</v>
      </c>
      <c r="X23" s="145">
        <f t="shared" ca="1" si="312"/>
        <v>653.27328414212752</v>
      </c>
      <c r="Y23" s="145">
        <f t="shared" ca="1" si="312"/>
        <v>635.99525615938637</v>
      </c>
      <c r="Z23" s="145">
        <f t="shared" ca="1" si="312"/>
        <v>618.64523639338381</v>
      </c>
      <c r="AA23" s="145">
        <f t="shared" ca="1" si="312"/>
        <v>601.22292487835625</v>
      </c>
      <c r="AB23" s="145">
        <f t="shared" ca="1" si="312"/>
        <v>583.7280203986827</v>
      </c>
      <c r="AC23" s="145">
        <f t="shared" ca="1" si="312"/>
        <v>566.16022048367722</v>
      </c>
      <c r="AD23" s="145">
        <f t="shared" ca="1" si="312"/>
        <v>548.51922140235922</v>
      </c>
      <c r="AE23" s="145">
        <f t="shared" ca="1" si="312"/>
        <v>530.80471815820238</v>
      </c>
      <c r="AF23" s="145">
        <f t="shared" ca="1" si="312"/>
        <v>513.01640448386161</v>
      </c>
      <c r="AG23" s="145">
        <f t="shared" ca="1" si="312"/>
        <v>495.15397283587765</v>
      </c>
      <c r="AH23" s="145">
        <f t="shared" ca="1" si="312"/>
        <v>477.21711438936046</v>
      </c>
      <c r="AI23" s="145">
        <f t="shared" ca="1" si="312"/>
        <v>459.20551903264948</v>
      </c>
      <c r="AJ23" s="145">
        <f t="shared" ca="1" si="312"/>
        <v>441.11887536195218</v>
      </c>
      <c r="AK23" s="145">
        <f t="shared" ca="1" si="312"/>
        <v>422.95687067596032</v>
      </c>
      <c r="AL23" s="145">
        <f t="shared" ca="1" si="312"/>
        <v>404.71919097044349</v>
      </c>
      <c r="AM23" s="145">
        <f t="shared" ca="1" si="312"/>
        <v>386.40552093282037</v>
      </c>
      <c r="AN23" s="145">
        <f t="shared" ca="1" si="312"/>
        <v>368.0155439367071</v>
      </c>
      <c r="AO23" s="145">
        <f t="shared" ca="1" si="312"/>
        <v>349.54894203644341</v>
      </c>
      <c r="AP23" s="145">
        <f t="shared" ca="1" si="312"/>
        <v>331.00539596159524</v>
      </c>
      <c r="AQ23" s="145">
        <f t="shared" ca="1" si="312"/>
        <v>312.38458511143523</v>
      </c>
      <c r="AR23" s="145">
        <f t="shared" ca="1" si="312"/>
        <v>293.68618754939956</v>
      </c>
      <c r="AS23" s="145">
        <f t="shared" ca="1" si="312"/>
        <v>274.90987999752207</v>
      </c>
      <c r="AT23" s="145">
        <f t="shared" ca="1" si="312"/>
        <v>256.05533783084508</v>
      </c>
      <c r="AU23" s="145">
        <f t="shared" ca="1" si="312"/>
        <v>237.12223507180693</v>
      </c>
      <c r="AV23" s="145">
        <f t="shared" ca="1" si="312"/>
        <v>218.11024438460612</v>
      </c>
      <c r="AW23" s="145">
        <f t="shared" ca="1" si="312"/>
        <v>199.01903706954198</v>
      </c>
      <c r="AX23" s="145">
        <f t="shared" ca="1" si="312"/>
        <v>179.84828305733174</v>
      </c>
      <c r="AY23" s="145">
        <f t="shared" ca="1" si="312"/>
        <v>160.59765090340395</v>
      </c>
      <c r="AZ23" s="145">
        <f t="shared" ca="1" si="312"/>
        <v>141.26680778216812</v>
      </c>
      <c r="BA23" s="145">
        <f t="shared" ca="1" si="312"/>
        <v>121.85541948126047</v>
      </c>
      <c r="BB23" s="145">
        <f t="shared" ca="1" si="312"/>
        <v>102.36315039576571</v>
      </c>
      <c r="BC23" s="145">
        <f t="shared" ca="1" si="312"/>
        <v>82.789663522414742</v>
      </c>
      <c r="BD23" s="145">
        <f t="shared" ca="1" si="312"/>
        <v>63.134620453758131</v>
      </c>
      <c r="BE23" s="145">
        <f t="shared" ca="1" si="312"/>
        <v>43.397681372315454</v>
      </c>
      <c r="BF23" s="145">
        <f t="shared" ca="1" si="312"/>
        <v>23.578505044700101</v>
      </c>
      <c r="BG23" s="145">
        <f t="shared" ca="1" si="312"/>
        <v>3.6767488157196837</v>
      </c>
      <c r="BH23" s="145">
        <f t="shared" ca="1" si="312"/>
        <v>0</v>
      </c>
      <c r="BI23" s="145">
        <f t="shared" ca="1" si="312"/>
        <v>0</v>
      </c>
      <c r="BJ23" s="145">
        <f t="shared" ca="1" si="312"/>
        <v>0</v>
      </c>
      <c r="BK23" s="145">
        <f t="shared" ca="1" si="312"/>
        <v>0</v>
      </c>
      <c r="BL23" s="145">
        <f t="shared" ca="1" si="312"/>
        <v>0</v>
      </c>
      <c r="BM23" s="145">
        <f t="shared" ca="1" si="312"/>
        <v>0</v>
      </c>
      <c r="BN23" s="145">
        <f t="shared" ca="1" si="312"/>
        <v>0</v>
      </c>
      <c r="BO23" s="145">
        <f t="shared" ca="1" si="312"/>
        <v>0</v>
      </c>
      <c r="BP23" s="145">
        <f t="shared" ca="1" si="312"/>
        <v>0</v>
      </c>
      <c r="BQ23" s="145">
        <f t="shared" ca="1" si="312"/>
        <v>0</v>
      </c>
      <c r="BR23" s="145">
        <f t="shared" ref="BR23:CU23" ca="1" si="313">BQ27</f>
        <v>0</v>
      </c>
      <c r="BS23" s="145">
        <f t="shared" ca="1" si="313"/>
        <v>0</v>
      </c>
      <c r="BT23" s="145">
        <f t="shared" ca="1" si="313"/>
        <v>0</v>
      </c>
      <c r="BU23" s="145">
        <f t="shared" ca="1" si="313"/>
        <v>0</v>
      </c>
      <c r="BV23" s="145">
        <f t="shared" ca="1" si="313"/>
        <v>0</v>
      </c>
      <c r="BW23" s="145">
        <f t="shared" ca="1" si="313"/>
        <v>0</v>
      </c>
      <c r="BX23" s="145">
        <f t="shared" ca="1" si="313"/>
        <v>0</v>
      </c>
      <c r="BY23" s="145">
        <f t="shared" ca="1" si="313"/>
        <v>0</v>
      </c>
      <c r="BZ23" s="145">
        <f t="shared" ca="1" si="313"/>
        <v>0</v>
      </c>
      <c r="CA23" s="145">
        <f t="shared" ca="1" si="313"/>
        <v>0</v>
      </c>
      <c r="CB23" s="145">
        <f t="shared" ca="1" si="313"/>
        <v>0</v>
      </c>
      <c r="CC23" s="145">
        <f t="shared" ca="1" si="313"/>
        <v>0</v>
      </c>
      <c r="CD23" s="145">
        <f t="shared" ca="1" si="313"/>
        <v>0</v>
      </c>
      <c r="CE23" s="145">
        <f t="shared" ca="1" si="313"/>
        <v>0</v>
      </c>
      <c r="CF23" s="145">
        <f t="shared" ca="1" si="313"/>
        <v>0</v>
      </c>
      <c r="CG23" s="145">
        <f t="shared" ca="1" si="313"/>
        <v>0</v>
      </c>
      <c r="CH23" s="145">
        <f t="shared" ca="1" si="313"/>
        <v>0</v>
      </c>
      <c r="CI23" s="145">
        <f t="shared" ca="1" si="313"/>
        <v>0</v>
      </c>
      <c r="CJ23" s="145">
        <f t="shared" ca="1" si="313"/>
        <v>0</v>
      </c>
      <c r="CK23" s="145">
        <f t="shared" ca="1" si="313"/>
        <v>0</v>
      </c>
      <c r="CL23" s="145">
        <f t="shared" ca="1" si="313"/>
        <v>0</v>
      </c>
      <c r="CM23" s="145">
        <f t="shared" ca="1" si="313"/>
        <v>0</v>
      </c>
      <c r="CN23" s="145">
        <f t="shared" ca="1" si="313"/>
        <v>0</v>
      </c>
      <c r="CO23" s="145">
        <f t="shared" ca="1" si="313"/>
        <v>0</v>
      </c>
      <c r="CP23" s="145">
        <f t="shared" ca="1" si="313"/>
        <v>0</v>
      </c>
      <c r="CQ23" s="145">
        <f t="shared" ca="1" si="313"/>
        <v>0</v>
      </c>
      <c r="CR23" s="145">
        <f t="shared" ca="1" si="313"/>
        <v>0</v>
      </c>
      <c r="CS23" s="145">
        <f t="shared" ca="1" si="313"/>
        <v>0</v>
      </c>
      <c r="CT23" s="145">
        <f t="shared" ca="1" si="313"/>
        <v>0</v>
      </c>
      <c r="CU23" s="145">
        <f t="shared" ca="1" si="313"/>
        <v>0</v>
      </c>
      <c r="CV23" s="145">
        <f t="shared" ref="CV23" ca="1" si="314">CU27</f>
        <v>0</v>
      </c>
      <c r="CW23" s="145">
        <f t="shared" ref="CW23" ca="1" si="315">CV27</f>
        <v>0</v>
      </c>
      <c r="CX23" s="145">
        <f t="shared" ref="CX23" ca="1" si="316">CW27</f>
        <v>0</v>
      </c>
      <c r="CY23" s="145">
        <f t="shared" ref="CY23" ca="1" si="317">CX27</f>
        <v>0</v>
      </c>
      <c r="CZ23" s="145">
        <f t="shared" ref="CZ23" ca="1" si="318">CY27</f>
        <v>0</v>
      </c>
      <c r="DA23" s="145">
        <f t="shared" ref="DA23" ca="1" si="319">CZ27</f>
        <v>0</v>
      </c>
      <c r="DB23" s="145">
        <f t="shared" ref="DB23" ca="1" si="320">DA27</f>
        <v>0</v>
      </c>
      <c r="DC23" s="145">
        <f t="shared" ref="DC23" ca="1" si="321">DB27</f>
        <v>0</v>
      </c>
      <c r="DD23" s="145">
        <f t="shared" ref="DD23" ca="1" si="322">DC27</f>
        <v>0</v>
      </c>
      <c r="DE23" s="145">
        <f t="shared" ref="DE23" ca="1" si="323">DD27</f>
        <v>0</v>
      </c>
      <c r="DF23" s="145">
        <f t="shared" ref="DF23" ca="1" si="324">DE27</f>
        <v>0</v>
      </c>
      <c r="DG23" s="145">
        <f t="shared" ref="DG23" ca="1" si="325">DF27</f>
        <v>0</v>
      </c>
      <c r="DH23" s="145">
        <f t="shared" ref="DH23" ca="1" si="326">DG27</f>
        <v>0</v>
      </c>
      <c r="DI23" s="145">
        <f t="shared" ref="DI23" ca="1" si="327">DH27</f>
        <v>0</v>
      </c>
      <c r="DJ23" s="145">
        <f t="shared" ref="DJ23" ca="1" si="328">DI27</f>
        <v>0</v>
      </c>
      <c r="DK23" s="145">
        <f t="shared" ref="DK23" ca="1" si="329">DJ27</f>
        <v>0</v>
      </c>
      <c r="DL23" s="145">
        <f t="shared" ref="DL23" ca="1" si="330">DK27</f>
        <v>0</v>
      </c>
      <c r="DM23" s="145">
        <f t="shared" ref="DM23" ca="1" si="331">DL27</f>
        <v>0</v>
      </c>
      <c r="DN23" s="145">
        <f t="shared" ref="DN23" ca="1" si="332">DM27</f>
        <v>0</v>
      </c>
      <c r="DO23" s="145">
        <f t="shared" ref="DO23" ca="1" si="333">DN27</f>
        <v>0</v>
      </c>
      <c r="DP23" s="145">
        <f t="shared" ref="DP23" ca="1" si="334">DO27</f>
        <v>0</v>
      </c>
      <c r="DQ23" s="145">
        <f t="shared" ref="DQ23" ca="1" si="335">DP27</f>
        <v>0</v>
      </c>
      <c r="DR23" s="145">
        <f t="shared" ref="DR23" ca="1" si="336">DQ27</f>
        <v>0</v>
      </c>
      <c r="DS23" s="145">
        <f t="shared" ref="DS23" ca="1" si="337">DR27</f>
        <v>0</v>
      </c>
      <c r="DT23" s="145">
        <f t="shared" ref="DT23" ca="1" si="338">DS27</f>
        <v>0</v>
      </c>
      <c r="DU23" s="145">
        <f t="shared" ref="DU23" ca="1" si="339">DT27</f>
        <v>0</v>
      </c>
      <c r="DV23" s="145">
        <f t="shared" ref="DV23" ca="1" si="340">DU27</f>
        <v>0</v>
      </c>
      <c r="DW23" s="145">
        <f t="shared" ref="DW23" ca="1" si="341">DV27</f>
        <v>0</v>
      </c>
      <c r="DX23" s="145">
        <f t="shared" ref="DX23" ca="1" si="342">DW27</f>
        <v>0</v>
      </c>
      <c r="DY23" s="145">
        <f t="shared" ref="DY23" ca="1" si="343">DX27</f>
        <v>0</v>
      </c>
      <c r="DZ23" s="145">
        <f t="shared" ref="DZ23" ca="1" si="344">DY27</f>
        <v>0</v>
      </c>
      <c r="EA23" s="145">
        <f t="shared" ref="EA23" ca="1" si="345">DZ27</f>
        <v>0</v>
      </c>
      <c r="EB23" s="145">
        <f t="shared" ref="EB23" ca="1" si="346">EA27</f>
        <v>0</v>
      </c>
      <c r="EC23" s="145">
        <f t="shared" ref="EC23" ca="1" si="347">EB27</f>
        <v>0</v>
      </c>
      <c r="ED23" s="145">
        <f t="shared" ref="ED23" ca="1" si="348">EC27</f>
        <v>0</v>
      </c>
      <c r="EE23" s="145">
        <f t="shared" ref="EE23" ca="1" si="349">ED27</f>
        <v>0</v>
      </c>
    </row>
    <row r="24" spans="1:135" x14ac:dyDescent="0.35">
      <c r="A24" s="21"/>
      <c r="B24" s="144" t="s">
        <v>22</v>
      </c>
      <c r="C24" s="145">
        <f ca="1">C25*('In depth results'!L5/12)</f>
        <v>4.166666666666667</v>
      </c>
      <c r="D24" s="145">
        <f ca="1">D23*('In depth results'!$C$5/12)</f>
        <v>4.1006944444444446</v>
      </c>
      <c r="E24" s="145">
        <f ca="1">E23*('In depth results'!$C$5/12)</f>
        <v>4.0344473379629626</v>
      </c>
      <c r="F24" s="145">
        <f ca="1">F23*('In depth results'!$C$5/12)</f>
        <v>3.967924201871142</v>
      </c>
      <c r="G24" s="145">
        <f ca="1">G23*('In depth results'!$C$5/12)</f>
        <v>3.901123886045605</v>
      </c>
      <c r="H24" s="145">
        <f ca="1">H23*('In depth results'!$C$5/12)</f>
        <v>3.834045235570795</v>
      </c>
      <c r="I24" s="145">
        <f ca="1">I23*('In depth results'!$C$5/12)</f>
        <v>3.7666870907190066</v>
      </c>
      <c r="J24" s="145">
        <f ca="1">J23*('In depth results'!$C$5/12)</f>
        <v>3.6990482869303358</v>
      </c>
      <c r="K24" s="145">
        <f ca="1">K23*('In depth results'!$C$5/12)</f>
        <v>3.6311276547925453</v>
      </c>
      <c r="L24" s="145">
        <f ca="1">L23*('In depth results'!$C$5/12)</f>
        <v>3.5629240200208474</v>
      </c>
      <c r="M24" s="145">
        <f ca="1">M23*('In depth results'!$C$5/12)</f>
        <v>3.4944362034376013</v>
      </c>
      <c r="N24" s="145">
        <f ca="1">N23*('In depth results'!$C$5/12)</f>
        <v>3.4256630209519243</v>
      </c>
      <c r="O24" s="145">
        <f ca="1">O23*('In depth results'!$C$5/12)</f>
        <v>3.3566032835392239</v>
      </c>
      <c r="P24" s="145">
        <f ca="1">P23*('In depth results'!$C$5/12)</f>
        <v>3.2872557972206375</v>
      </c>
      <c r="Q24" s="145">
        <f ca="1">Q23*('In depth results'!$C$5/12)</f>
        <v>3.2176193630423899</v>
      </c>
      <c r="R24" s="145">
        <f ca="1">R23*('In depth results'!$C$5/12)</f>
        <v>3.1476927770550667</v>
      </c>
      <c r="S24" s="145">
        <f ca="1">S23*('In depth results'!$C$5/12)</f>
        <v>3.0774748302927963</v>
      </c>
      <c r="T24" s="145">
        <f ca="1">T23*('In depth results'!$C$5/12)</f>
        <v>3.0069643087523499</v>
      </c>
      <c r="U24" s="145">
        <f ca="1">U23*('In depth results'!$C$5/12)</f>
        <v>2.9361599933721512</v>
      </c>
      <c r="V24" s="145">
        <f ca="1">V23*('In depth results'!$C$5/12)</f>
        <v>2.8650606600112019</v>
      </c>
      <c r="W24" s="145">
        <f ca="1">W23*('In depth results'!$C$5/12)</f>
        <v>2.7936650794279152</v>
      </c>
      <c r="X24" s="145">
        <f ca="1">X23*('In depth results'!$C$5/12)</f>
        <v>2.7219720172588646</v>
      </c>
      <c r="Y24" s="145">
        <f ca="1">Y23*('In depth results'!$C$5/12)</f>
        <v>2.649980233997443</v>
      </c>
      <c r="Z24" s="145">
        <f ca="1">Z23*('In depth results'!$C$5/12)</f>
        <v>2.5776884849724326</v>
      </c>
      <c r="AA24" s="145">
        <f ca="1">AA23*('In depth results'!$C$5/12)</f>
        <v>2.5050955203264844</v>
      </c>
      <c r="AB24" s="145">
        <f ca="1">AB23*('In depth results'!$C$5/12)</f>
        <v>2.4322000849945113</v>
      </c>
      <c r="AC24" s="145">
        <f ca="1">AC23*('In depth results'!$C$5/12)</f>
        <v>2.3590009186819882</v>
      </c>
      <c r="AD24" s="145">
        <f ca="1">AD23*('In depth results'!$C$5/12)</f>
        <v>2.2854967558431634</v>
      </c>
      <c r="AE24" s="145">
        <f ca="1">AE23*('In depth results'!$C$5/12)</f>
        <v>2.2116863256591763</v>
      </c>
      <c r="AF24" s="145">
        <f ca="1">AF23*('In depth results'!$C$5/12)</f>
        <v>2.13756835201609</v>
      </c>
      <c r="AG24" s="145">
        <f ca="1">AG23*('In depth results'!$C$5/12)</f>
        <v>2.0631415534828235</v>
      </c>
      <c r="AH24" s="145">
        <f ca="1">AH23*('In depth results'!$C$5/12)</f>
        <v>1.9884046432890019</v>
      </c>
      <c r="AI24" s="145">
        <f ca="1">AI23*('In depth results'!$C$5/12)</f>
        <v>1.913356329302706</v>
      </c>
      <c r="AJ24" s="145">
        <f ca="1">AJ23*('In depth results'!$C$5/12)</f>
        <v>1.837995314008134</v>
      </c>
      <c r="AK24" s="145">
        <f ca="1">AK23*('In depth results'!$C$5/12)</f>
        <v>1.762320294483168</v>
      </c>
      <c r="AL24" s="145">
        <f ca="1">AL23*('In depth results'!$C$5/12)</f>
        <v>1.686329962376848</v>
      </c>
      <c r="AM24" s="145">
        <f ca="1">AM23*('In depth results'!$C$5/12)</f>
        <v>1.6100230038867516</v>
      </c>
      <c r="AN24" s="145">
        <f ca="1">AN23*('In depth results'!$C$5/12)</f>
        <v>1.5333980997362795</v>
      </c>
      <c r="AO24" s="145">
        <f ca="1">AO23*('In depth results'!$C$5/12)</f>
        <v>1.4564539251518476</v>
      </c>
      <c r="AP24" s="145">
        <f ca="1">AP23*('In depth results'!$C$5/12)</f>
        <v>1.3791891498399802</v>
      </c>
      <c r="AQ24" s="145">
        <f ca="1">AQ23*('In depth results'!$C$5/12)</f>
        <v>1.3016024379643134</v>
      </c>
      <c r="AR24" s="145">
        <f ca="1">AR23*('In depth results'!$C$5/12)</f>
        <v>1.2236924481224982</v>
      </c>
      <c r="AS24" s="145">
        <f ca="1">AS23*('In depth results'!$C$5/12)</f>
        <v>1.1454578333230085</v>
      </c>
      <c r="AT24" s="145">
        <f ca="1">AT23*('In depth results'!$C$5/12)</f>
        <v>1.0668972409618545</v>
      </c>
      <c r="AU24" s="145">
        <f ca="1">AU23*('In depth results'!$C$5/12)</f>
        <v>0.98800931279919546</v>
      </c>
      <c r="AV24" s="145">
        <f ca="1">AV23*('In depth results'!$C$5/12)</f>
        <v>0.90879268493585885</v>
      </c>
      <c r="AW24" s="145">
        <f ca="1">AW23*('In depth results'!$C$5/12)</f>
        <v>0.82924598778975822</v>
      </c>
      <c r="AX24" s="145">
        <f ca="1">AX23*('In depth results'!$C$5/12)</f>
        <v>0.74936784607221563</v>
      </c>
      <c r="AY24" s="145">
        <f ca="1">AY23*('In depth results'!$C$5/12)</f>
        <v>0.66915687876418306</v>
      </c>
      <c r="AZ24" s="145">
        <f ca="1">AZ23*('In depth results'!$C$5/12)</f>
        <v>0.5886116990923671</v>
      </c>
      <c r="BA24" s="145">
        <f ca="1">BA23*('In depth results'!$C$5/12)</f>
        <v>0.50773091450525198</v>
      </c>
      <c r="BB24" s="145">
        <f ca="1">BB23*('In depth results'!$C$5/12)</f>
        <v>0.4265131266490238</v>
      </c>
      <c r="BC24" s="145">
        <f ca="1">BC23*('In depth results'!$C$5/12)</f>
        <v>0.34495693134339478</v>
      </c>
      <c r="BD24" s="145">
        <f ca="1">BD23*('In depth results'!$C$5/12)</f>
        <v>0.26306091855732555</v>
      </c>
      <c r="BE24" s="145">
        <f ca="1">BE23*('In depth results'!$C$5/12)</f>
        <v>0.18082367238464772</v>
      </c>
      <c r="BF24" s="145">
        <f ca="1">BF23*('In depth results'!$C$5/12)</f>
        <v>9.8243771019583759E-2</v>
      </c>
      <c r="BG24" s="145">
        <f ca="1">BG23*('In depth results'!$C$5/12)</f>
        <v>1.5319786732165349E-2</v>
      </c>
      <c r="BH24" s="145">
        <f ca="1">BH23*('In depth results'!$C$5/12)</f>
        <v>0</v>
      </c>
      <c r="BI24" s="145">
        <f ca="1">BI23*('In depth results'!$C$5/12)</f>
        <v>0</v>
      </c>
      <c r="BJ24" s="145">
        <f ca="1">BJ23*('In depth results'!$C$5/12)</f>
        <v>0</v>
      </c>
      <c r="BK24" s="145">
        <f ca="1">BK23*('In depth results'!$C$5/12)</f>
        <v>0</v>
      </c>
      <c r="BL24" s="145">
        <f ca="1">BL23*('In depth results'!$C$5/12)</f>
        <v>0</v>
      </c>
      <c r="BM24" s="145">
        <f ca="1">BM23*('In depth results'!$C$5/12)</f>
        <v>0</v>
      </c>
      <c r="BN24" s="145">
        <f ca="1">BN23*('In depth results'!$C$5/12)</f>
        <v>0</v>
      </c>
      <c r="BO24" s="145">
        <f ca="1">BO23*('In depth results'!$C$5/12)</f>
        <v>0</v>
      </c>
      <c r="BP24" s="145">
        <f ca="1">BP23*('In depth results'!$C$5/12)</f>
        <v>0</v>
      </c>
      <c r="BQ24" s="145">
        <f ca="1">BQ23*('In depth results'!$C$5/12)</f>
        <v>0</v>
      </c>
      <c r="BR24" s="145">
        <f ca="1">BR23*('In depth results'!$C$5/12)</f>
        <v>0</v>
      </c>
      <c r="BS24" s="145">
        <f ca="1">BS23*('In depth results'!$C$5/12)</f>
        <v>0</v>
      </c>
      <c r="BT24" s="145">
        <f ca="1">BT23*('In depth results'!$C$5/12)</f>
        <v>0</v>
      </c>
      <c r="BU24" s="145">
        <f ca="1">BU23*('In depth results'!$C$5/12)</f>
        <v>0</v>
      </c>
      <c r="BV24" s="145">
        <f ca="1">BV23*('In depth results'!$C$5/12)</f>
        <v>0</v>
      </c>
      <c r="BW24" s="145">
        <f ca="1">BW23*('In depth results'!$C$5/12)</f>
        <v>0</v>
      </c>
      <c r="BX24" s="145">
        <f ca="1">BX23*('In depth results'!$C$5/12)</f>
        <v>0</v>
      </c>
      <c r="BY24" s="145">
        <f ca="1">BY23*('In depth results'!$C$5/12)</f>
        <v>0</v>
      </c>
      <c r="BZ24" s="145">
        <f ca="1">BZ23*('In depth results'!$C$5/12)</f>
        <v>0</v>
      </c>
      <c r="CA24" s="145">
        <f ca="1">CA23*('In depth results'!$C$5/12)</f>
        <v>0</v>
      </c>
      <c r="CB24" s="145">
        <f ca="1">CB23*('In depth results'!$C$5/12)</f>
        <v>0</v>
      </c>
      <c r="CC24" s="145">
        <f ca="1">CC23*('In depth results'!$C$5/12)</f>
        <v>0</v>
      </c>
      <c r="CD24" s="145">
        <f ca="1">CD23*('In depth results'!$C$5/12)</f>
        <v>0</v>
      </c>
      <c r="CE24" s="145">
        <f ca="1">CE23*('In depth results'!$C$5/12)</f>
        <v>0</v>
      </c>
      <c r="CF24" s="145">
        <f ca="1">CF23*('In depth results'!$C$5/12)</f>
        <v>0</v>
      </c>
      <c r="CG24" s="145">
        <f ca="1">CG23*('In depth results'!$C$5/12)</f>
        <v>0</v>
      </c>
      <c r="CH24" s="145">
        <f ca="1">CH23*('In depth results'!$C$5/12)</f>
        <v>0</v>
      </c>
      <c r="CI24" s="145">
        <f ca="1">CI23*('In depth results'!$C$5/12)</f>
        <v>0</v>
      </c>
      <c r="CJ24" s="145">
        <f ca="1">CJ23*('In depth results'!$C$5/12)</f>
        <v>0</v>
      </c>
      <c r="CK24" s="145">
        <f ca="1">CK23*('In depth results'!$C$5/12)</f>
        <v>0</v>
      </c>
      <c r="CL24" s="145">
        <f ca="1">CL23*('In depth results'!$C$5/12)</f>
        <v>0</v>
      </c>
      <c r="CM24" s="145">
        <f ca="1">CM23*('In depth results'!$C$5/12)</f>
        <v>0</v>
      </c>
      <c r="CN24" s="145">
        <f ca="1">CN23*('In depth results'!$C$5/12)</f>
        <v>0</v>
      </c>
      <c r="CO24" s="145">
        <f ca="1">CO23*('In depth results'!$C$5/12)</f>
        <v>0</v>
      </c>
      <c r="CP24" s="145">
        <f ca="1">CP23*('In depth results'!$C$5/12)</f>
        <v>0</v>
      </c>
      <c r="CQ24" s="145">
        <f ca="1">CQ23*('In depth results'!$C$5/12)</f>
        <v>0</v>
      </c>
      <c r="CR24" s="145">
        <f ca="1">CR23*('In depth results'!$C$5/12)</f>
        <v>0</v>
      </c>
      <c r="CS24" s="145">
        <f ca="1">CS23*('In depth results'!$C$5/12)</f>
        <v>0</v>
      </c>
      <c r="CT24" s="145">
        <f ca="1">CT23*('In depth results'!$C$5/12)</f>
        <v>0</v>
      </c>
      <c r="CU24" s="145">
        <f ca="1">CU23*('In depth results'!$C$5/12)</f>
        <v>0</v>
      </c>
      <c r="CV24" s="145">
        <f ca="1">CV23*('In depth results'!$C$5/12)</f>
        <v>0</v>
      </c>
      <c r="CW24" s="145">
        <f ca="1">CW23*('In depth results'!$C$5/12)</f>
        <v>0</v>
      </c>
      <c r="CX24" s="145">
        <f ca="1">CX23*('In depth results'!$C$5/12)</f>
        <v>0</v>
      </c>
      <c r="CY24" s="145">
        <f ca="1">CY23*('In depth results'!$C$5/12)</f>
        <v>0</v>
      </c>
      <c r="CZ24" s="145">
        <f ca="1">CZ23*('In depth results'!$C$5/12)</f>
        <v>0</v>
      </c>
      <c r="DA24" s="145">
        <f ca="1">DA23*('In depth results'!$C$5/12)</f>
        <v>0</v>
      </c>
      <c r="DB24" s="145">
        <f ca="1">DB23*('In depth results'!$C$5/12)</f>
        <v>0</v>
      </c>
      <c r="DC24" s="145">
        <f ca="1">DC23*('In depth results'!$C$5/12)</f>
        <v>0</v>
      </c>
      <c r="DD24" s="145">
        <f ca="1">DD23*('In depth results'!$C$5/12)</f>
        <v>0</v>
      </c>
      <c r="DE24" s="145">
        <f ca="1">DE23*('In depth results'!$C$5/12)</f>
        <v>0</v>
      </c>
      <c r="DF24" s="145">
        <f ca="1">DF23*('In depth results'!$C$5/12)</f>
        <v>0</v>
      </c>
      <c r="DG24" s="145">
        <f ca="1">DG23*('In depth results'!$C$5/12)</f>
        <v>0</v>
      </c>
      <c r="DH24" s="145">
        <f ca="1">DH23*('In depth results'!$C$5/12)</f>
        <v>0</v>
      </c>
      <c r="DI24" s="145">
        <f ca="1">DI23*('In depth results'!$C$5/12)</f>
        <v>0</v>
      </c>
      <c r="DJ24" s="145">
        <f ca="1">DJ23*('In depth results'!$C$5/12)</f>
        <v>0</v>
      </c>
      <c r="DK24" s="145">
        <f ca="1">DK23*('In depth results'!$C$5/12)</f>
        <v>0</v>
      </c>
      <c r="DL24" s="145">
        <f ca="1">DL23*('In depth results'!$C$5/12)</f>
        <v>0</v>
      </c>
      <c r="DM24" s="145">
        <f ca="1">DM23*('In depth results'!$C$5/12)</f>
        <v>0</v>
      </c>
      <c r="DN24" s="145">
        <f ca="1">DN23*('In depth results'!$C$5/12)</f>
        <v>0</v>
      </c>
      <c r="DO24" s="145">
        <f ca="1">DO23*('In depth results'!$C$5/12)</f>
        <v>0</v>
      </c>
      <c r="DP24" s="145">
        <f ca="1">DP23*('In depth results'!$C$5/12)</f>
        <v>0</v>
      </c>
      <c r="DQ24" s="145">
        <f ca="1">DQ23*('In depth results'!$C$5/12)</f>
        <v>0</v>
      </c>
      <c r="DR24" s="145">
        <f ca="1">DR23*('In depth results'!$C$5/12)</f>
        <v>0</v>
      </c>
      <c r="DS24" s="145">
        <f ca="1">DS23*('In depth results'!$C$5/12)</f>
        <v>0</v>
      </c>
      <c r="DT24" s="145">
        <f ca="1">DT23*('In depth results'!$C$5/12)</f>
        <v>0</v>
      </c>
      <c r="DU24" s="145">
        <f ca="1">DU23*('In depth results'!$C$5/12)</f>
        <v>0</v>
      </c>
      <c r="DV24" s="145">
        <f ca="1">DV23*('In depth results'!$C$5/12)</f>
        <v>0</v>
      </c>
      <c r="DW24" s="145">
        <f ca="1">DW23*('In depth results'!$C$5/12)</f>
        <v>0</v>
      </c>
      <c r="DX24" s="145">
        <f ca="1">DX23*('In depth results'!$C$5/12)</f>
        <v>0</v>
      </c>
      <c r="DY24" s="145">
        <f ca="1">DY23*('In depth results'!$C$5/12)</f>
        <v>0</v>
      </c>
      <c r="DZ24" s="145">
        <f ca="1">DZ23*('In depth results'!$C$5/12)</f>
        <v>0</v>
      </c>
      <c r="EA24" s="145">
        <f ca="1">EA23*('In depth results'!$C$5/12)</f>
        <v>0</v>
      </c>
      <c r="EB24" s="145">
        <f ca="1">EB23*('In depth results'!$C$5/12)</f>
        <v>0</v>
      </c>
      <c r="EC24" s="145">
        <f ca="1">EC23*('In depth results'!$C$5/12)</f>
        <v>0</v>
      </c>
      <c r="ED24" s="145">
        <f ca="1">ED23*('In depth results'!$C$5/12)</f>
        <v>0</v>
      </c>
      <c r="EE24" s="145">
        <f ca="1">EE23*('In depth results'!$C$5/12)</f>
        <v>0</v>
      </c>
    </row>
    <row r="25" spans="1:135" x14ac:dyDescent="0.35">
      <c r="A25" s="21"/>
      <c r="B25" s="144" t="s">
        <v>23</v>
      </c>
      <c r="C25" s="145">
        <f ca="1">'In depth results'!K5</f>
        <v>1000</v>
      </c>
      <c r="D25" s="145">
        <f ca="1">D23+D24</f>
        <v>988.26736111111109</v>
      </c>
      <c r="E25" s="145">
        <f t="shared" ref="E25:BP25" ca="1" si="350">E23+E24</f>
        <v>972.30180844907409</v>
      </c>
      <c r="F25" s="145">
        <f t="shared" ca="1" si="350"/>
        <v>956.26973265094523</v>
      </c>
      <c r="G25" s="145">
        <f t="shared" ca="1" si="350"/>
        <v>940.17085653699087</v>
      </c>
      <c r="H25" s="145">
        <f t="shared" ca="1" si="350"/>
        <v>924.00490177256165</v>
      </c>
      <c r="I25" s="145">
        <f t="shared" ca="1" si="350"/>
        <v>907.77158886328061</v>
      </c>
      <c r="J25" s="145">
        <f t="shared" ca="1" si="350"/>
        <v>891.47063715021091</v>
      </c>
      <c r="K25" s="145">
        <f t="shared" ca="1" si="350"/>
        <v>875.10176480500343</v>
      </c>
      <c r="L25" s="145">
        <f t="shared" ca="1" si="350"/>
        <v>858.66468882502431</v>
      </c>
      <c r="M25" s="145">
        <f t="shared" ca="1" si="350"/>
        <v>842.15912502846186</v>
      </c>
      <c r="N25" s="145">
        <f t="shared" ca="1" si="350"/>
        <v>825.58478804941376</v>
      </c>
      <c r="O25" s="145">
        <f t="shared" ca="1" si="350"/>
        <v>808.941391332953</v>
      </c>
      <c r="P25" s="145">
        <f t="shared" ca="1" si="350"/>
        <v>792.22864713017361</v>
      </c>
      <c r="Q25" s="145">
        <f t="shared" ca="1" si="350"/>
        <v>775.44626649321606</v>
      </c>
      <c r="R25" s="145">
        <f t="shared" ca="1" si="350"/>
        <v>758.59395927027117</v>
      </c>
      <c r="S25" s="145">
        <f t="shared" ca="1" si="350"/>
        <v>741.67143410056394</v>
      </c>
      <c r="T25" s="145">
        <f t="shared" ca="1" si="350"/>
        <v>724.67839840931629</v>
      </c>
      <c r="U25" s="145">
        <f t="shared" ca="1" si="350"/>
        <v>707.61455840268843</v>
      </c>
      <c r="V25" s="145">
        <f t="shared" ca="1" si="350"/>
        <v>690.47961906269961</v>
      </c>
      <c r="W25" s="145">
        <f t="shared" ca="1" si="350"/>
        <v>673.27328414212752</v>
      </c>
      <c r="X25" s="145">
        <f t="shared" ca="1" si="350"/>
        <v>655.99525615938637</v>
      </c>
      <c r="Y25" s="145">
        <f t="shared" ca="1" si="350"/>
        <v>638.64523639338381</v>
      </c>
      <c r="Z25" s="145">
        <f t="shared" ca="1" si="350"/>
        <v>621.22292487835625</v>
      </c>
      <c r="AA25" s="145">
        <f t="shared" ca="1" si="350"/>
        <v>603.7280203986827</v>
      </c>
      <c r="AB25" s="145">
        <f t="shared" ca="1" si="350"/>
        <v>586.16022048367722</v>
      </c>
      <c r="AC25" s="145">
        <f t="shared" ca="1" si="350"/>
        <v>568.51922140235922</v>
      </c>
      <c r="AD25" s="145">
        <f t="shared" ca="1" si="350"/>
        <v>550.80471815820238</v>
      </c>
      <c r="AE25" s="145">
        <f t="shared" ca="1" si="350"/>
        <v>533.01640448386161</v>
      </c>
      <c r="AF25" s="145">
        <f t="shared" ca="1" si="350"/>
        <v>515.15397283587765</v>
      </c>
      <c r="AG25" s="145">
        <f t="shared" ca="1" si="350"/>
        <v>497.21711438936046</v>
      </c>
      <c r="AH25" s="145">
        <f t="shared" ca="1" si="350"/>
        <v>479.20551903264948</v>
      </c>
      <c r="AI25" s="145">
        <f t="shared" ca="1" si="350"/>
        <v>461.11887536195218</v>
      </c>
      <c r="AJ25" s="145">
        <f t="shared" ca="1" si="350"/>
        <v>442.95687067596032</v>
      </c>
      <c r="AK25" s="145">
        <f t="shared" ca="1" si="350"/>
        <v>424.71919097044349</v>
      </c>
      <c r="AL25" s="145">
        <f t="shared" ca="1" si="350"/>
        <v>406.40552093282037</v>
      </c>
      <c r="AM25" s="145">
        <f t="shared" ca="1" si="350"/>
        <v>388.0155439367071</v>
      </c>
      <c r="AN25" s="145">
        <f t="shared" ca="1" si="350"/>
        <v>369.54894203644341</v>
      </c>
      <c r="AO25" s="145">
        <f t="shared" ca="1" si="350"/>
        <v>351.00539596159524</v>
      </c>
      <c r="AP25" s="145">
        <f t="shared" ca="1" si="350"/>
        <v>332.38458511143523</v>
      </c>
      <c r="AQ25" s="145">
        <f t="shared" ca="1" si="350"/>
        <v>313.68618754939956</v>
      </c>
      <c r="AR25" s="145">
        <f t="shared" ca="1" si="350"/>
        <v>294.90987999752207</v>
      </c>
      <c r="AS25" s="145">
        <f t="shared" ca="1" si="350"/>
        <v>276.05533783084508</v>
      </c>
      <c r="AT25" s="145">
        <f t="shared" ca="1" si="350"/>
        <v>257.12223507180693</v>
      </c>
      <c r="AU25" s="145">
        <f t="shared" ca="1" si="350"/>
        <v>238.11024438460612</v>
      </c>
      <c r="AV25" s="145">
        <f t="shared" ca="1" si="350"/>
        <v>219.01903706954198</v>
      </c>
      <c r="AW25" s="145">
        <f t="shared" ca="1" si="350"/>
        <v>199.84828305733174</v>
      </c>
      <c r="AX25" s="145">
        <f t="shared" ca="1" si="350"/>
        <v>180.59765090340395</v>
      </c>
      <c r="AY25" s="145">
        <f t="shared" ca="1" si="350"/>
        <v>161.26680778216812</v>
      </c>
      <c r="AZ25" s="145">
        <f t="shared" ca="1" si="350"/>
        <v>141.85541948126047</v>
      </c>
      <c r="BA25" s="145">
        <f t="shared" ca="1" si="350"/>
        <v>122.36315039576571</v>
      </c>
      <c r="BB25" s="145">
        <f t="shared" ca="1" si="350"/>
        <v>102.78966352241474</v>
      </c>
      <c r="BC25" s="145">
        <f t="shared" ca="1" si="350"/>
        <v>83.134620453758131</v>
      </c>
      <c r="BD25" s="145">
        <f t="shared" ca="1" si="350"/>
        <v>63.397681372315454</v>
      </c>
      <c r="BE25" s="145">
        <f t="shared" ca="1" si="350"/>
        <v>43.578505044700101</v>
      </c>
      <c r="BF25" s="145">
        <f t="shared" ca="1" si="350"/>
        <v>23.676748815719684</v>
      </c>
      <c r="BG25" s="145">
        <f t="shared" ca="1" si="350"/>
        <v>3.6920686024518492</v>
      </c>
      <c r="BH25" s="145">
        <f t="shared" ca="1" si="350"/>
        <v>0</v>
      </c>
      <c r="BI25" s="145">
        <f t="shared" ca="1" si="350"/>
        <v>0</v>
      </c>
      <c r="BJ25" s="145">
        <f t="shared" ca="1" si="350"/>
        <v>0</v>
      </c>
      <c r="BK25" s="145">
        <f t="shared" ca="1" si="350"/>
        <v>0</v>
      </c>
      <c r="BL25" s="145">
        <f t="shared" ca="1" si="350"/>
        <v>0</v>
      </c>
      <c r="BM25" s="145">
        <f t="shared" ca="1" si="350"/>
        <v>0</v>
      </c>
      <c r="BN25" s="145">
        <f t="shared" ca="1" si="350"/>
        <v>0</v>
      </c>
      <c r="BO25" s="145">
        <f t="shared" ca="1" si="350"/>
        <v>0</v>
      </c>
      <c r="BP25" s="145">
        <f t="shared" ca="1" si="350"/>
        <v>0</v>
      </c>
      <c r="BQ25" s="145">
        <f t="shared" ref="BQ25:CU25" ca="1" si="351">BQ23+BQ24</f>
        <v>0</v>
      </c>
      <c r="BR25" s="145">
        <f t="shared" ca="1" si="351"/>
        <v>0</v>
      </c>
      <c r="BS25" s="145">
        <f t="shared" ca="1" si="351"/>
        <v>0</v>
      </c>
      <c r="BT25" s="145">
        <f t="shared" ca="1" si="351"/>
        <v>0</v>
      </c>
      <c r="BU25" s="145">
        <f t="shared" ca="1" si="351"/>
        <v>0</v>
      </c>
      <c r="BV25" s="145">
        <f t="shared" ca="1" si="351"/>
        <v>0</v>
      </c>
      <c r="BW25" s="145">
        <f t="shared" ca="1" si="351"/>
        <v>0</v>
      </c>
      <c r="BX25" s="145">
        <f t="shared" ca="1" si="351"/>
        <v>0</v>
      </c>
      <c r="BY25" s="145">
        <f t="shared" ca="1" si="351"/>
        <v>0</v>
      </c>
      <c r="BZ25" s="145">
        <f t="shared" ca="1" si="351"/>
        <v>0</v>
      </c>
      <c r="CA25" s="145">
        <f t="shared" ca="1" si="351"/>
        <v>0</v>
      </c>
      <c r="CB25" s="145">
        <f t="shared" ca="1" si="351"/>
        <v>0</v>
      </c>
      <c r="CC25" s="145">
        <f t="shared" ca="1" si="351"/>
        <v>0</v>
      </c>
      <c r="CD25" s="145">
        <f t="shared" ca="1" si="351"/>
        <v>0</v>
      </c>
      <c r="CE25" s="145">
        <f t="shared" ca="1" si="351"/>
        <v>0</v>
      </c>
      <c r="CF25" s="145">
        <f t="shared" ca="1" si="351"/>
        <v>0</v>
      </c>
      <c r="CG25" s="145">
        <f t="shared" ca="1" si="351"/>
        <v>0</v>
      </c>
      <c r="CH25" s="145">
        <f t="shared" ca="1" si="351"/>
        <v>0</v>
      </c>
      <c r="CI25" s="145">
        <f t="shared" ca="1" si="351"/>
        <v>0</v>
      </c>
      <c r="CJ25" s="145">
        <f t="shared" ca="1" si="351"/>
        <v>0</v>
      </c>
      <c r="CK25" s="145">
        <f t="shared" ca="1" si="351"/>
        <v>0</v>
      </c>
      <c r="CL25" s="145">
        <f t="shared" ca="1" si="351"/>
        <v>0</v>
      </c>
      <c r="CM25" s="145">
        <f t="shared" ca="1" si="351"/>
        <v>0</v>
      </c>
      <c r="CN25" s="145">
        <f t="shared" ca="1" si="351"/>
        <v>0</v>
      </c>
      <c r="CO25" s="145">
        <f t="shared" ca="1" si="351"/>
        <v>0</v>
      </c>
      <c r="CP25" s="145">
        <f t="shared" ca="1" si="351"/>
        <v>0</v>
      </c>
      <c r="CQ25" s="145">
        <f t="shared" ca="1" si="351"/>
        <v>0</v>
      </c>
      <c r="CR25" s="145">
        <f t="shared" ca="1" si="351"/>
        <v>0</v>
      </c>
      <c r="CS25" s="145">
        <f t="shared" ca="1" si="351"/>
        <v>0</v>
      </c>
      <c r="CT25" s="145">
        <f t="shared" ca="1" si="351"/>
        <v>0</v>
      </c>
      <c r="CU25" s="145">
        <f t="shared" ca="1" si="351"/>
        <v>0</v>
      </c>
      <c r="CV25" s="145">
        <f t="shared" ref="CV25:DR25" ca="1" si="352">CV23+CV24</f>
        <v>0</v>
      </c>
      <c r="CW25" s="145">
        <f t="shared" ca="1" si="352"/>
        <v>0</v>
      </c>
      <c r="CX25" s="145">
        <f t="shared" ca="1" si="352"/>
        <v>0</v>
      </c>
      <c r="CY25" s="145">
        <f t="shared" ca="1" si="352"/>
        <v>0</v>
      </c>
      <c r="CZ25" s="145">
        <f t="shared" ca="1" si="352"/>
        <v>0</v>
      </c>
      <c r="DA25" s="145">
        <f t="shared" ca="1" si="352"/>
        <v>0</v>
      </c>
      <c r="DB25" s="145">
        <f t="shared" ca="1" si="352"/>
        <v>0</v>
      </c>
      <c r="DC25" s="145">
        <f t="shared" ca="1" si="352"/>
        <v>0</v>
      </c>
      <c r="DD25" s="145">
        <f t="shared" ca="1" si="352"/>
        <v>0</v>
      </c>
      <c r="DE25" s="145">
        <f t="shared" ca="1" si="352"/>
        <v>0</v>
      </c>
      <c r="DF25" s="145">
        <f t="shared" ca="1" si="352"/>
        <v>0</v>
      </c>
      <c r="DG25" s="145">
        <f t="shared" ca="1" si="352"/>
        <v>0</v>
      </c>
      <c r="DH25" s="145">
        <f t="shared" ca="1" si="352"/>
        <v>0</v>
      </c>
      <c r="DI25" s="145">
        <f t="shared" ca="1" si="352"/>
        <v>0</v>
      </c>
      <c r="DJ25" s="145">
        <f t="shared" ca="1" si="352"/>
        <v>0</v>
      </c>
      <c r="DK25" s="145">
        <f t="shared" ca="1" si="352"/>
        <v>0</v>
      </c>
      <c r="DL25" s="145">
        <f t="shared" ca="1" si="352"/>
        <v>0</v>
      </c>
      <c r="DM25" s="145">
        <f t="shared" ca="1" si="352"/>
        <v>0</v>
      </c>
      <c r="DN25" s="145">
        <f t="shared" ca="1" si="352"/>
        <v>0</v>
      </c>
      <c r="DO25" s="145">
        <f t="shared" ca="1" si="352"/>
        <v>0</v>
      </c>
      <c r="DP25" s="145">
        <f t="shared" ca="1" si="352"/>
        <v>0</v>
      </c>
      <c r="DQ25" s="145">
        <f t="shared" ca="1" si="352"/>
        <v>0</v>
      </c>
      <c r="DR25" s="145">
        <f t="shared" ca="1" si="352"/>
        <v>0</v>
      </c>
      <c r="DS25" s="145">
        <f t="shared" ref="DS25:EE25" ca="1" si="353">DS23+DS24</f>
        <v>0</v>
      </c>
      <c r="DT25" s="145">
        <f t="shared" ca="1" si="353"/>
        <v>0</v>
      </c>
      <c r="DU25" s="145">
        <f t="shared" ca="1" si="353"/>
        <v>0</v>
      </c>
      <c r="DV25" s="145">
        <f t="shared" ca="1" si="353"/>
        <v>0</v>
      </c>
      <c r="DW25" s="145">
        <f t="shared" ca="1" si="353"/>
        <v>0</v>
      </c>
      <c r="DX25" s="145">
        <f t="shared" ca="1" si="353"/>
        <v>0</v>
      </c>
      <c r="DY25" s="145">
        <f t="shared" ca="1" si="353"/>
        <v>0</v>
      </c>
      <c r="DZ25" s="145">
        <f t="shared" ca="1" si="353"/>
        <v>0</v>
      </c>
      <c r="EA25" s="145">
        <f t="shared" ca="1" si="353"/>
        <v>0</v>
      </c>
      <c r="EB25" s="145">
        <f t="shared" ca="1" si="353"/>
        <v>0</v>
      </c>
      <c r="EC25" s="145">
        <f t="shared" ca="1" si="353"/>
        <v>0</v>
      </c>
      <c r="ED25" s="145">
        <f t="shared" ca="1" si="353"/>
        <v>0</v>
      </c>
      <c r="EE25" s="145">
        <f t="shared" ca="1" si="353"/>
        <v>0</v>
      </c>
    </row>
    <row r="26" spans="1:135" x14ac:dyDescent="0.35">
      <c r="A26" s="21"/>
      <c r="B26" s="144" t="s">
        <v>25</v>
      </c>
      <c r="C26" s="145">
        <f ca="1">'In depth results'!$M$5</f>
        <v>20</v>
      </c>
      <c r="D26" s="145">
        <f ca="1">'In depth results'!$M$5</f>
        <v>20</v>
      </c>
      <c r="E26" s="145">
        <f ca="1">'In depth results'!$M$5</f>
        <v>20</v>
      </c>
      <c r="F26" s="145">
        <f ca="1">'In depth results'!$M$5</f>
        <v>20</v>
      </c>
      <c r="G26" s="145">
        <f ca="1">'In depth results'!$M$5</f>
        <v>20</v>
      </c>
      <c r="H26" s="145">
        <f ca="1">'In depth results'!$M$5</f>
        <v>20</v>
      </c>
      <c r="I26" s="145">
        <f ca="1">'In depth results'!$M$5</f>
        <v>20</v>
      </c>
      <c r="J26" s="145">
        <f ca="1">'In depth results'!$M$5</f>
        <v>20</v>
      </c>
      <c r="K26" s="145">
        <f ca="1">'In depth results'!$M$5</f>
        <v>20</v>
      </c>
      <c r="L26" s="145">
        <f ca="1">'In depth results'!$M$5</f>
        <v>20</v>
      </c>
      <c r="M26" s="145">
        <f ca="1">'In depth results'!$M$5</f>
        <v>20</v>
      </c>
      <c r="N26" s="145">
        <f ca="1">'In depth results'!$M$5</f>
        <v>20</v>
      </c>
      <c r="O26" s="145">
        <f ca="1">'In depth results'!$M$5</f>
        <v>20</v>
      </c>
      <c r="P26" s="145">
        <f ca="1">'In depth results'!$M$5</f>
        <v>20</v>
      </c>
      <c r="Q26" s="145">
        <f ca="1">'In depth results'!$M$5</f>
        <v>20</v>
      </c>
      <c r="R26" s="145">
        <f ca="1">'In depth results'!$M$5</f>
        <v>20</v>
      </c>
      <c r="S26" s="145">
        <f ca="1">'In depth results'!$M$5</f>
        <v>20</v>
      </c>
      <c r="T26" s="145">
        <f ca="1">'In depth results'!$M$5</f>
        <v>20</v>
      </c>
      <c r="U26" s="145">
        <f ca="1">'In depth results'!$M$5</f>
        <v>20</v>
      </c>
      <c r="V26" s="145">
        <f ca="1">'In depth results'!$M$5</f>
        <v>20</v>
      </c>
      <c r="W26" s="145">
        <f ca="1">'In depth results'!$M$5</f>
        <v>20</v>
      </c>
      <c r="X26" s="145">
        <f ca="1">'In depth results'!$M$5</f>
        <v>20</v>
      </c>
      <c r="Y26" s="145">
        <f ca="1">'In depth results'!$M$5</f>
        <v>20</v>
      </c>
      <c r="Z26" s="145">
        <f ca="1">'In depth results'!$M$5</f>
        <v>20</v>
      </c>
      <c r="AA26" s="145">
        <f ca="1">'In depth results'!$M$5</f>
        <v>20</v>
      </c>
      <c r="AB26" s="145">
        <f ca="1">'In depth results'!$M$5</f>
        <v>20</v>
      </c>
      <c r="AC26" s="145">
        <f ca="1">'In depth results'!$M$5</f>
        <v>20</v>
      </c>
      <c r="AD26" s="145">
        <f ca="1">'In depth results'!$M$5</f>
        <v>20</v>
      </c>
      <c r="AE26" s="145">
        <f ca="1">'In depth results'!$M$5</f>
        <v>20</v>
      </c>
      <c r="AF26" s="145">
        <f ca="1">'In depth results'!$M$5</f>
        <v>20</v>
      </c>
      <c r="AG26" s="145">
        <f ca="1">'In depth results'!$M$5</f>
        <v>20</v>
      </c>
      <c r="AH26" s="145">
        <f ca="1">'In depth results'!$M$5</f>
        <v>20</v>
      </c>
      <c r="AI26" s="145">
        <f ca="1">'In depth results'!$M$5</f>
        <v>20</v>
      </c>
      <c r="AJ26" s="145">
        <f ca="1">'In depth results'!$M$5</f>
        <v>20</v>
      </c>
      <c r="AK26" s="145">
        <f ca="1">'In depth results'!$M$5</f>
        <v>20</v>
      </c>
      <c r="AL26" s="145">
        <f ca="1">'In depth results'!$M$5</f>
        <v>20</v>
      </c>
      <c r="AM26" s="145">
        <f ca="1">'In depth results'!$M$5</f>
        <v>20</v>
      </c>
      <c r="AN26" s="145">
        <f ca="1">'In depth results'!$M$5</f>
        <v>20</v>
      </c>
      <c r="AO26" s="145">
        <f ca="1">'In depth results'!$M$5</f>
        <v>20</v>
      </c>
      <c r="AP26" s="145">
        <f ca="1">'In depth results'!$M$5</f>
        <v>20</v>
      </c>
      <c r="AQ26" s="145">
        <f ca="1">'In depth results'!$M$5</f>
        <v>20</v>
      </c>
      <c r="AR26" s="145">
        <f ca="1">'In depth results'!$M$5</f>
        <v>20</v>
      </c>
      <c r="AS26" s="145">
        <f ca="1">'In depth results'!$M$5</f>
        <v>20</v>
      </c>
      <c r="AT26" s="145">
        <f ca="1">'In depth results'!$M$5</f>
        <v>20</v>
      </c>
      <c r="AU26" s="145">
        <f ca="1">'In depth results'!$M$5</f>
        <v>20</v>
      </c>
      <c r="AV26" s="145">
        <f ca="1">'In depth results'!$M$5</f>
        <v>20</v>
      </c>
      <c r="AW26" s="145">
        <f ca="1">'In depth results'!$M$5</f>
        <v>20</v>
      </c>
      <c r="AX26" s="145">
        <f ca="1">'In depth results'!$M$5</f>
        <v>20</v>
      </c>
      <c r="AY26" s="145">
        <f ca="1">'In depth results'!$M$5</f>
        <v>20</v>
      </c>
      <c r="AZ26" s="145">
        <f ca="1">'In depth results'!$M$5</f>
        <v>20</v>
      </c>
      <c r="BA26" s="145">
        <f ca="1">'In depth results'!$M$5</f>
        <v>20</v>
      </c>
      <c r="BB26" s="145">
        <f ca="1">'In depth results'!$M$5</f>
        <v>20</v>
      </c>
      <c r="BC26" s="145">
        <f ca="1">'In depth results'!$M$5</f>
        <v>20</v>
      </c>
      <c r="BD26" s="145">
        <f ca="1">'In depth results'!$M$5</f>
        <v>20</v>
      </c>
      <c r="BE26" s="145">
        <f ca="1">'In depth results'!$M$5</f>
        <v>20</v>
      </c>
      <c r="BF26" s="145">
        <f ca="1">'In depth results'!$M$5</f>
        <v>20</v>
      </c>
      <c r="BG26" s="145">
        <f ca="1">'In depth results'!$M$5</f>
        <v>20</v>
      </c>
      <c r="BH26" s="145">
        <f ca="1">'In depth results'!$M$5</f>
        <v>20</v>
      </c>
      <c r="BI26" s="145">
        <f ca="1">'In depth results'!$M$5</f>
        <v>20</v>
      </c>
      <c r="BJ26" s="145">
        <f ca="1">'In depth results'!$M$5</f>
        <v>20</v>
      </c>
      <c r="BK26" s="145">
        <f ca="1">'In depth results'!$M$5</f>
        <v>20</v>
      </c>
      <c r="BL26" s="145">
        <f ca="1">'In depth results'!$M$5</f>
        <v>20</v>
      </c>
      <c r="BM26" s="145">
        <f ca="1">'In depth results'!$M$5</f>
        <v>20</v>
      </c>
      <c r="BN26" s="145">
        <f ca="1">'In depth results'!$M$5</f>
        <v>20</v>
      </c>
      <c r="BO26" s="145">
        <f ca="1">'In depth results'!$M$5</f>
        <v>20</v>
      </c>
      <c r="BP26" s="145">
        <f ca="1">'In depth results'!$M$5</f>
        <v>20</v>
      </c>
      <c r="BQ26" s="145">
        <f ca="1">'In depth results'!$M$5</f>
        <v>20</v>
      </c>
      <c r="BR26" s="145">
        <f ca="1">'In depth results'!$M$5</f>
        <v>20</v>
      </c>
      <c r="BS26" s="145">
        <f ca="1">'In depth results'!$M$5</f>
        <v>20</v>
      </c>
      <c r="BT26" s="145">
        <f ca="1">'In depth results'!$M$5</f>
        <v>20</v>
      </c>
      <c r="BU26" s="145">
        <f ca="1">'In depth results'!$M$5</f>
        <v>20</v>
      </c>
      <c r="BV26" s="145">
        <f ca="1">'In depth results'!$M$5</f>
        <v>20</v>
      </c>
      <c r="BW26" s="145">
        <f ca="1">'In depth results'!$M$5</f>
        <v>20</v>
      </c>
      <c r="BX26" s="145">
        <f ca="1">'In depth results'!$M$5</f>
        <v>20</v>
      </c>
      <c r="BY26" s="145">
        <f ca="1">'In depth results'!$M$5</f>
        <v>20</v>
      </c>
      <c r="BZ26" s="145">
        <f ca="1">'In depth results'!$M$5</f>
        <v>20</v>
      </c>
      <c r="CA26" s="145">
        <f ca="1">'In depth results'!$M$5</f>
        <v>20</v>
      </c>
      <c r="CB26" s="145">
        <f ca="1">'In depth results'!$M$5</f>
        <v>20</v>
      </c>
      <c r="CC26" s="145">
        <f ca="1">'In depth results'!$M$5</f>
        <v>20</v>
      </c>
      <c r="CD26" s="145">
        <f ca="1">'In depth results'!$M$5</f>
        <v>20</v>
      </c>
      <c r="CE26" s="145">
        <f ca="1">'In depth results'!$M$5</f>
        <v>20</v>
      </c>
      <c r="CF26" s="145">
        <f ca="1">'In depth results'!$M$5</f>
        <v>20</v>
      </c>
      <c r="CG26" s="145">
        <f ca="1">'In depth results'!$M$5</f>
        <v>20</v>
      </c>
      <c r="CH26" s="145">
        <f ca="1">'In depth results'!$M$5</f>
        <v>20</v>
      </c>
      <c r="CI26" s="145">
        <f ca="1">'In depth results'!$M$5</f>
        <v>20</v>
      </c>
      <c r="CJ26" s="145">
        <f ca="1">'In depth results'!$M$5</f>
        <v>20</v>
      </c>
      <c r="CK26" s="145">
        <f ca="1">'In depth results'!$M$5</f>
        <v>20</v>
      </c>
      <c r="CL26" s="145">
        <f ca="1">'In depth results'!$M$5</f>
        <v>20</v>
      </c>
      <c r="CM26" s="145">
        <f ca="1">'In depth results'!$M$5</f>
        <v>20</v>
      </c>
      <c r="CN26" s="145">
        <f ca="1">'In depth results'!$M$5</f>
        <v>20</v>
      </c>
      <c r="CO26" s="145">
        <f ca="1">'In depth results'!$M$5</f>
        <v>20</v>
      </c>
      <c r="CP26" s="145">
        <f ca="1">'In depth results'!$M$5</f>
        <v>20</v>
      </c>
      <c r="CQ26" s="145">
        <f ca="1">'In depth results'!$M$5</f>
        <v>20</v>
      </c>
      <c r="CR26" s="145">
        <f ca="1">'In depth results'!$M$5</f>
        <v>20</v>
      </c>
      <c r="CS26" s="145">
        <f ca="1">'In depth results'!$M$5</f>
        <v>20</v>
      </c>
      <c r="CT26" s="145">
        <f ca="1">'In depth results'!$M$5</f>
        <v>20</v>
      </c>
      <c r="CU26" s="145">
        <f ca="1">'In depth results'!$M$5</f>
        <v>20</v>
      </c>
      <c r="CV26" s="145">
        <f ca="1">'In depth results'!$M$5</f>
        <v>20</v>
      </c>
      <c r="CW26" s="145">
        <f ca="1">'In depth results'!$M$5</f>
        <v>20</v>
      </c>
      <c r="CX26" s="145">
        <f ca="1">'In depth results'!$M$5</f>
        <v>20</v>
      </c>
      <c r="CY26" s="145">
        <f ca="1">'In depth results'!$M$5</f>
        <v>20</v>
      </c>
      <c r="CZ26" s="145">
        <f ca="1">'In depth results'!$M$5</f>
        <v>20</v>
      </c>
      <c r="DA26" s="145">
        <f ca="1">'In depth results'!$M$5</f>
        <v>20</v>
      </c>
      <c r="DB26" s="145">
        <f ca="1">'In depth results'!$M$5</f>
        <v>20</v>
      </c>
      <c r="DC26" s="145">
        <f ca="1">'In depth results'!$M$5</f>
        <v>20</v>
      </c>
      <c r="DD26" s="145">
        <f ca="1">'In depth results'!$M$5</f>
        <v>20</v>
      </c>
      <c r="DE26" s="145">
        <f ca="1">'In depth results'!$M$5</f>
        <v>20</v>
      </c>
      <c r="DF26" s="145">
        <f ca="1">'In depth results'!$M$5</f>
        <v>20</v>
      </c>
      <c r="DG26" s="145">
        <f ca="1">'In depth results'!$M$5</f>
        <v>20</v>
      </c>
      <c r="DH26" s="145">
        <f ca="1">'In depth results'!$M$5</f>
        <v>20</v>
      </c>
      <c r="DI26" s="145">
        <f ca="1">'In depth results'!$M$5</f>
        <v>20</v>
      </c>
      <c r="DJ26" s="145">
        <f ca="1">'In depth results'!$M$5</f>
        <v>20</v>
      </c>
      <c r="DK26" s="145">
        <f ca="1">'In depth results'!$M$5</f>
        <v>20</v>
      </c>
      <c r="DL26" s="145">
        <f ca="1">'In depth results'!$M$5</f>
        <v>20</v>
      </c>
      <c r="DM26" s="145">
        <f ca="1">'In depth results'!$M$5</f>
        <v>20</v>
      </c>
      <c r="DN26" s="145">
        <f ca="1">'In depth results'!$M$5</f>
        <v>20</v>
      </c>
      <c r="DO26" s="145">
        <f ca="1">'In depth results'!$M$5</f>
        <v>20</v>
      </c>
      <c r="DP26" s="145">
        <f ca="1">'In depth results'!$M$5</f>
        <v>20</v>
      </c>
      <c r="DQ26" s="145">
        <f ca="1">'In depth results'!$M$5</f>
        <v>20</v>
      </c>
      <c r="DR26" s="145">
        <f ca="1">'In depth results'!$M$5</f>
        <v>20</v>
      </c>
      <c r="DS26" s="145">
        <f ca="1">'In depth results'!$M$5</f>
        <v>20</v>
      </c>
      <c r="DT26" s="145">
        <f ca="1">'In depth results'!$M$5</f>
        <v>20</v>
      </c>
      <c r="DU26" s="145">
        <f ca="1">'In depth results'!$M$5</f>
        <v>20</v>
      </c>
      <c r="DV26" s="145">
        <f ca="1">'In depth results'!$M$5</f>
        <v>20</v>
      </c>
      <c r="DW26" s="145">
        <f ca="1">'In depth results'!$M$5</f>
        <v>20</v>
      </c>
      <c r="DX26" s="145">
        <f ca="1">'In depth results'!$M$5</f>
        <v>20</v>
      </c>
      <c r="DY26" s="145">
        <f ca="1">'In depth results'!$M$5</f>
        <v>20</v>
      </c>
      <c r="DZ26" s="145">
        <f ca="1">'In depth results'!$M$5</f>
        <v>20</v>
      </c>
      <c r="EA26" s="145">
        <f ca="1">'In depth results'!$M$5</f>
        <v>20</v>
      </c>
      <c r="EB26" s="145">
        <f ca="1">'In depth results'!$M$5</f>
        <v>20</v>
      </c>
      <c r="EC26" s="145">
        <f ca="1">'In depth results'!$M$5</f>
        <v>20</v>
      </c>
      <c r="ED26" s="145">
        <f ca="1">'In depth results'!$M$5</f>
        <v>20</v>
      </c>
      <c r="EE26" s="145">
        <f ca="1">'In depth results'!$M$5</f>
        <v>20</v>
      </c>
    </row>
    <row r="27" spans="1:135" x14ac:dyDescent="0.35">
      <c r="A27" s="21"/>
      <c r="B27" s="144" t="s">
        <v>26</v>
      </c>
      <c r="C27" s="145">
        <f ca="1">C25-C26+C24</f>
        <v>984.16666666666663</v>
      </c>
      <c r="D27" s="145">
        <f ca="1">IF(D26&gt;D25,0,D25-D26)</f>
        <v>968.26736111111109</v>
      </c>
      <c r="E27" s="145">
        <f t="shared" ref="E27" ca="1" si="354">IF(E26&gt;E25,0,E25-E26)</f>
        <v>952.30180844907409</v>
      </c>
      <c r="F27" s="145">
        <f t="shared" ref="F27" ca="1" si="355">IF(F26&gt;F25,0,F25-F26)</f>
        <v>936.26973265094523</v>
      </c>
      <c r="G27" s="145">
        <f t="shared" ref="G27" ca="1" si="356">IF(G26&gt;G25,0,G25-G26)</f>
        <v>920.17085653699087</v>
      </c>
      <c r="H27" s="145">
        <f t="shared" ref="H27" ca="1" si="357">IF(H26&gt;H25,0,H25-H26)</f>
        <v>904.00490177256165</v>
      </c>
      <c r="I27" s="145">
        <f t="shared" ref="I27" ca="1" si="358">IF(I26&gt;I25,0,I25-I26)</f>
        <v>887.77158886328061</v>
      </c>
      <c r="J27" s="145">
        <f t="shared" ref="J27" ca="1" si="359">IF(J26&gt;J25,0,J25-J26)</f>
        <v>871.47063715021091</v>
      </c>
      <c r="K27" s="145">
        <f t="shared" ref="K27" ca="1" si="360">IF(K26&gt;K25,0,K25-K26)</f>
        <v>855.10176480500343</v>
      </c>
      <c r="L27" s="145">
        <f t="shared" ref="L27" ca="1" si="361">IF(L26&gt;L25,0,L25-L26)</f>
        <v>838.66468882502431</v>
      </c>
      <c r="M27" s="145">
        <f t="shared" ref="M27" ca="1" si="362">IF(M26&gt;M25,0,M25-M26)</f>
        <v>822.15912502846186</v>
      </c>
      <c r="N27" s="145">
        <f t="shared" ref="N27" ca="1" si="363">IF(N26&gt;N25,0,N25-N26)</f>
        <v>805.58478804941376</v>
      </c>
      <c r="O27" s="145">
        <f t="shared" ref="O27" ca="1" si="364">IF(O26&gt;O25,0,O25-O26)</f>
        <v>788.941391332953</v>
      </c>
      <c r="P27" s="145">
        <f t="shared" ref="P27" ca="1" si="365">IF(P26&gt;P25,0,P25-P26)</f>
        <v>772.22864713017361</v>
      </c>
      <c r="Q27" s="145">
        <f t="shared" ref="Q27" ca="1" si="366">IF(Q26&gt;Q25,0,Q25-Q26)</f>
        <v>755.44626649321606</v>
      </c>
      <c r="R27" s="145">
        <f t="shared" ref="R27" ca="1" si="367">IF(R26&gt;R25,0,R25-R26)</f>
        <v>738.59395927027117</v>
      </c>
      <c r="S27" s="145">
        <f t="shared" ref="S27" ca="1" si="368">IF(S26&gt;S25,0,S25-S26)</f>
        <v>721.67143410056394</v>
      </c>
      <c r="T27" s="145">
        <f t="shared" ref="T27" ca="1" si="369">IF(T26&gt;T25,0,T25-T26)</f>
        <v>704.67839840931629</v>
      </c>
      <c r="U27" s="145">
        <f t="shared" ref="U27" ca="1" si="370">IF(U26&gt;U25,0,U25-U26)</f>
        <v>687.61455840268843</v>
      </c>
      <c r="V27" s="145">
        <f t="shared" ref="V27" ca="1" si="371">IF(V26&gt;V25,0,V25-V26)</f>
        <v>670.47961906269961</v>
      </c>
      <c r="W27" s="145">
        <f t="shared" ref="W27" ca="1" si="372">IF(W26&gt;W25,0,W25-W26)</f>
        <v>653.27328414212752</v>
      </c>
      <c r="X27" s="145">
        <f t="shared" ref="X27" ca="1" si="373">IF(X26&gt;X25,0,X25-X26)</f>
        <v>635.99525615938637</v>
      </c>
      <c r="Y27" s="145">
        <f t="shared" ref="Y27" ca="1" si="374">IF(Y26&gt;Y25,0,Y25-Y26)</f>
        <v>618.64523639338381</v>
      </c>
      <c r="Z27" s="145">
        <f t="shared" ref="Z27" ca="1" si="375">IF(Z26&gt;Z25,0,Z25-Z26)</f>
        <v>601.22292487835625</v>
      </c>
      <c r="AA27" s="145">
        <f t="shared" ref="AA27" ca="1" si="376">IF(AA26&gt;AA25,0,AA25-AA26)</f>
        <v>583.7280203986827</v>
      </c>
      <c r="AB27" s="145">
        <f t="shared" ref="AB27" ca="1" si="377">IF(AB26&gt;AB25,0,AB25-AB26)</f>
        <v>566.16022048367722</v>
      </c>
      <c r="AC27" s="145">
        <f t="shared" ref="AC27" ca="1" si="378">IF(AC26&gt;AC25,0,AC25-AC26)</f>
        <v>548.51922140235922</v>
      </c>
      <c r="AD27" s="145">
        <f t="shared" ref="AD27" ca="1" si="379">IF(AD26&gt;AD25,0,AD25-AD26)</f>
        <v>530.80471815820238</v>
      </c>
      <c r="AE27" s="145">
        <f t="shared" ref="AE27" ca="1" si="380">IF(AE26&gt;AE25,0,AE25-AE26)</f>
        <v>513.01640448386161</v>
      </c>
      <c r="AF27" s="145">
        <f t="shared" ref="AF27" ca="1" si="381">IF(AF26&gt;AF25,0,AF25-AF26)</f>
        <v>495.15397283587765</v>
      </c>
      <c r="AG27" s="145">
        <f t="shared" ref="AG27" ca="1" si="382">IF(AG26&gt;AG25,0,AG25-AG26)</f>
        <v>477.21711438936046</v>
      </c>
      <c r="AH27" s="145">
        <f t="shared" ref="AH27" ca="1" si="383">IF(AH26&gt;AH25,0,AH25-AH26)</f>
        <v>459.20551903264948</v>
      </c>
      <c r="AI27" s="145">
        <f t="shared" ref="AI27" ca="1" si="384">IF(AI26&gt;AI25,0,AI25-AI26)</f>
        <v>441.11887536195218</v>
      </c>
      <c r="AJ27" s="145">
        <f t="shared" ref="AJ27" ca="1" si="385">IF(AJ26&gt;AJ25,0,AJ25-AJ26)</f>
        <v>422.95687067596032</v>
      </c>
      <c r="AK27" s="145">
        <f t="shared" ref="AK27" ca="1" si="386">IF(AK26&gt;AK25,0,AK25-AK26)</f>
        <v>404.71919097044349</v>
      </c>
      <c r="AL27" s="145">
        <f t="shared" ref="AL27" ca="1" si="387">IF(AL26&gt;AL25,0,AL25-AL26)</f>
        <v>386.40552093282037</v>
      </c>
      <c r="AM27" s="145">
        <f t="shared" ref="AM27" ca="1" si="388">IF(AM26&gt;AM25,0,AM25-AM26)</f>
        <v>368.0155439367071</v>
      </c>
      <c r="AN27" s="145">
        <f t="shared" ref="AN27" ca="1" si="389">IF(AN26&gt;AN25,0,AN25-AN26)</f>
        <v>349.54894203644341</v>
      </c>
      <c r="AO27" s="145">
        <f t="shared" ref="AO27" ca="1" si="390">IF(AO26&gt;AO25,0,AO25-AO26)</f>
        <v>331.00539596159524</v>
      </c>
      <c r="AP27" s="145">
        <f t="shared" ref="AP27" ca="1" si="391">IF(AP26&gt;AP25,0,AP25-AP26)</f>
        <v>312.38458511143523</v>
      </c>
      <c r="AQ27" s="145">
        <f t="shared" ref="AQ27" ca="1" si="392">IF(AQ26&gt;AQ25,0,AQ25-AQ26)</f>
        <v>293.68618754939956</v>
      </c>
      <c r="AR27" s="145">
        <f t="shared" ref="AR27" ca="1" si="393">IF(AR26&gt;AR25,0,AR25-AR26)</f>
        <v>274.90987999752207</v>
      </c>
      <c r="AS27" s="145">
        <f t="shared" ref="AS27" ca="1" si="394">IF(AS26&gt;AS25,0,AS25-AS26)</f>
        <v>256.05533783084508</v>
      </c>
      <c r="AT27" s="145">
        <f t="shared" ref="AT27" ca="1" si="395">IF(AT26&gt;AT25,0,AT25-AT26)</f>
        <v>237.12223507180693</v>
      </c>
      <c r="AU27" s="145">
        <f t="shared" ref="AU27" ca="1" si="396">IF(AU26&gt;AU25,0,AU25-AU26)</f>
        <v>218.11024438460612</v>
      </c>
      <c r="AV27" s="145">
        <f t="shared" ref="AV27" ca="1" si="397">IF(AV26&gt;AV25,0,AV25-AV26)</f>
        <v>199.01903706954198</v>
      </c>
      <c r="AW27" s="145">
        <f t="shared" ref="AW27" ca="1" si="398">IF(AW26&gt;AW25,0,AW25-AW26)</f>
        <v>179.84828305733174</v>
      </c>
      <c r="AX27" s="145">
        <f t="shared" ref="AX27" ca="1" si="399">IF(AX26&gt;AX25,0,AX25-AX26)</f>
        <v>160.59765090340395</v>
      </c>
      <c r="AY27" s="145">
        <f t="shared" ref="AY27" ca="1" si="400">IF(AY26&gt;AY25,0,AY25-AY26)</f>
        <v>141.26680778216812</v>
      </c>
      <c r="AZ27" s="145">
        <f t="shared" ref="AZ27" ca="1" si="401">IF(AZ26&gt;AZ25,0,AZ25-AZ26)</f>
        <v>121.85541948126047</v>
      </c>
      <c r="BA27" s="145">
        <f t="shared" ref="BA27" ca="1" si="402">IF(BA26&gt;BA25,0,BA25-BA26)</f>
        <v>102.36315039576571</v>
      </c>
      <c r="BB27" s="145">
        <f t="shared" ref="BB27" ca="1" si="403">IF(BB26&gt;BB25,0,BB25-BB26)</f>
        <v>82.789663522414742</v>
      </c>
      <c r="BC27" s="145">
        <f t="shared" ref="BC27" ca="1" si="404">IF(BC26&gt;BC25,0,BC25-BC26)</f>
        <v>63.134620453758131</v>
      </c>
      <c r="BD27" s="145">
        <f t="shared" ref="BD27" ca="1" si="405">IF(BD26&gt;BD25,0,BD25-BD26)</f>
        <v>43.397681372315454</v>
      </c>
      <c r="BE27" s="145">
        <f t="shared" ref="BE27" ca="1" si="406">IF(BE26&gt;BE25,0,BE25-BE26)</f>
        <v>23.578505044700101</v>
      </c>
      <c r="BF27" s="145">
        <f t="shared" ref="BF27" ca="1" si="407">IF(BF26&gt;BF25,0,BF25-BF26)</f>
        <v>3.6767488157196837</v>
      </c>
      <c r="BG27" s="145">
        <f t="shared" ref="BG27" ca="1" si="408">IF(BG26&gt;BG25,0,BG25-BG26)</f>
        <v>0</v>
      </c>
      <c r="BH27" s="145">
        <f t="shared" ref="BH27" ca="1" si="409">IF(BH26&gt;BH25,0,BH25-BH26)</f>
        <v>0</v>
      </c>
      <c r="BI27" s="145">
        <f t="shared" ref="BI27" ca="1" si="410">IF(BI26&gt;BI25,0,BI25-BI26)</f>
        <v>0</v>
      </c>
      <c r="BJ27" s="145">
        <f t="shared" ref="BJ27" ca="1" si="411">IF(BJ26&gt;BJ25,0,BJ25-BJ26)</f>
        <v>0</v>
      </c>
      <c r="BK27" s="145">
        <f t="shared" ref="BK27" ca="1" si="412">IF(BK26&gt;BK25,0,BK25-BK26)</f>
        <v>0</v>
      </c>
      <c r="BL27" s="145">
        <f t="shared" ref="BL27" ca="1" si="413">IF(BL26&gt;BL25,0,BL25-BL26)</f>
        <v>0</v>
      </c>
      <c r="BM27" s="145">
        <f t="shared" ref="BM27" ca="1" si="414">IF(BM26&gt;BM25,0,BM25-BM26)</f>
        <v>0</v>
      </c>
      <c r="BN27" s="145">
        <f t="shared" ref="BN27" ca="1" si="415">IF(BN26&gt;BN25,0,BN25-BN26)</f>
        <v>0</v>
      </c>
      <c r="BO27" s="145">
        <f t="shared" ref="BO27" ca="1" si="416">IF(BO26&gt;BO25,0,BO25-BO26)</f>
        <v>0</v>
      </c>
      <c r="BP27" s="145">
        <f t="shared" ref="BP27" ca="1" si="417">IF(BP26&gt;BP25,0,BP25-BP26)</f>
        <v>0</v>
      </c>
      <c r="BQ27" s="145">
        <f t="shared" ref="BQ27" ca="1" si="418">IF(BQ26&gt;BQ25,0,BQ25-BQ26)</f>
        <v>0</v>
      </c>
      <c r="BR27" s="145">
        <f t="shared" ref="BR27" ca="1" si="419">IF(BR26&gt;BR25,0,BR25-BR26)</f>
        <v>0</v>
      </c>
      <c r="BS27" s="145">
        <f t="shared" ref="BS27" ca="1" si="420">IF(BS26&gt;BS25,0,BS25-BS26)</f>
        <v>0</v>
      </c>
      <c r="BT27" s="145">
        <f t="shared" ref="BT27" ca="1" si="421">IF(BT26&gt;BT25,0,BT25-BT26)</f>
        <v>0</v>
      </c>
      <c r="BU27" s="145">
        <f t="shared" ref="BU27" ca="1" si="422">IF(BU26&gt;BU25,0,BU25-BU26)</f>
        <v>0</v>
      </c>
      <c r="BV27" s="145">
        <f t="shared" ref="BV27" ca="1" si="423">IF(BV26&gt;BV25,0,BV25-BV26)</f>
        <v>0</v>
      </c>
      <c r="BW27" s="145">
        <f t="shared" ref="BW27" ca="1" si="424">IF(BW26&gt;BW25,0,BW25-BW26)</f>
        <v>0</v>
      </c>
      <c r="BX27" s="145">
        <f t="shared" ref="BX27" ca="1" si="425">IF(BX26&gt;BX25,0,BX25-BX26)</f>
        <v>0</v>
      </c>
      <c r="BY27" s="145">
        <f t="shared" ref="BY27" ca="1" si="426">IF(BY26&gt;BY25,0,BY25-BY26)</f>
        <v>0</v>
      </c>
      <c r="BZ27" s="145">
        <f t="shared" ref="BZ27" ca="1" si="427">IF(BZ26&gt;BZ25,0,BZ25-BZ26)</f>
        <v>0</v>
      </c>
      <c r="CA27" s="145">
        <f t="shared" ref="CA27" ca="1" si="428">IF(CA26&gt;CA25,0,CA25-CA26)</f>
        <v>0</v>
      </c>
      <c r="CB27" s="145">
        <f t="shared" ref="CB27" ca="1" si="429">IF(CB26&gt;CB25,0,CB25-CB26)</f>
        <v>0</v>
      </c>
      <c r="CC27" s="145">
        <f t="shared" ref="CC27" ca="1" si="430">IF(CC26&gt;CC25,0,CC25-CC26)</f>
        <v>0</v>
      </c>
      <c r="CD27" s="145">
        <f t="shared" ref="CD27" ca="1" si="431">IF(CD26&gt;CD25,0,CD25-CD26)</f>
        <v>0</v>
      </c>
      <c r="CE27" s="145">
        <f t="shared" ref="CE27" ca="1" si="432">IF(CE26&gt;CE25,0,CE25-CE26)</f>
        <v>0</v>
      </c>
      <c r="CF27" s="145">
        <f t="shared" ref="CF27" ca="1" si="433">IF(CF26&gt;CF25,0,CF25-CF26)</f>
        <v>0</v>
      </c>
      <c r="CG27" s="145">
        <f t="shared" ref="CG27" ca="1" si="434">IF(CG26&gt;CG25,0,CG25-CG26)</f>
        <v>0</v>
      </c>
      <c r="CH27" s="145">
        <f t="shared" ref="CH27" ca="1" si="435">IF(CH26&gt;CH25,0,CH25-CH26)</f>
        <v>0</v>
      </c>
      <c r="CI27" s="145">
        <f t="shared" ref="CI27" ca="1" si="436">IF(CI26&gt;CI25,0,CI25-CI26)</f>
        <v>0</v>
      </c>
      <c r="CJ27" s="145">
        <f t="shared" ref="CJ27" ca="1" si="437">IF(CJ26&gt;CJ25,0,CJ25-CJ26)</f>
        <v>0</v>
      </c>
      <c r="CK27" s="145">
        <f t="shared" ref="CK27" ca="1" si="438">IF(CK26&gt;CK25,0,CK25-CK26)</f>
        <v>0</v>
      </c>
      <c r="CL27" s="145">
        <f t="shared" ref="CL27" ca="1" si="439">IF(CL26&gt;CL25,0,CL25-CL26)</f>
        <v>0</v>
      </c>
      <c r="CM27" s="145">
        <f t="shared" ref="CM27" ca="1" si="440">IF(CM26&gt;CM25,0,CM25-CM26)</f>
        <v>0</v>
      </c>
      <c r="CN27" s="145">
        <f t="shared" ref="CN27" ca="1" si="441">IF(CN26&gt;CN25,0,CN25-CN26)</f>
        <v>0</v>
      </c>
      <c r="CO27" s="145">
        <f t="shared" ref="CO27" ca="1" si="442">IF(CO26&gt;CO25,0,CO25-CO26)</f>
        <v>0</v>
      </c>
      <c r="CP27" s="145">
        <f t="shared" ref="CP27" ca="1" si="443">IF(CP26&gt;CP25,0,CP25-CP26)</f>
        <v>0</v>
      </c>
      <c r="CQ27" s="145">
        <f t="shared" ref="CQ27" ca="1" si="444">IF(CQ26&gt;CQ25,0,CQ25-CQ26)</f>
        <v>0</v>
      </c>
      <c r="CR27" s="145">
        <f t="shared" ref="CR27" ca="1" si="445">IF(CR26&gt;CR25,0,CR25-CR26)</f>
        <v>0</v>
      </c>
      <c r="CS27" s="145">
        <f t="shared" ref="CS27" ca="1" si="446">IF(CS26&gt;CS25,0,CS25-CS26)</f>
        <v>0</v>
      </c>
      <c r="CT27" s="145">
        <f t="shared" ref="CT27" ca="1" si="447">IF(CT26&gt;CT25,0,CT25-CT26)</f>
        <v>0</v>
      </c>
      <c r="CU27" s="145">
        <f t="shared" ref="CU27" ca="1" si="448">IF(CU26&gt;CU25,0,CU25-CU26)</f>
        <v>0</v>
      </c>
      <c r="CV27" s="145">
        <f t="shared" ref="CV27" ca="1" si="449">IF(CV26&gt;CV25,0,CV25-CV26)</f>
        <v>0</v>
      </c>
      <c r="CW27" s="145">
        <f t="shared" ref="CW27" ca="1" si="450">IF(CW26&gt;CW25,0,CW25-CW26)</f>
        <v>0</v>
      </c>
      <c r="CX27" s="145">
        <f t="shared" ref="CX27" ca="1" si="451">IF(CX26&gt;CX25,0,CX25-CX26)</f>
        <v>0</v>
      </c>
      <c r="CY27" s="145">
        <f t="shared" ref="CY27" ca="1" si="452">IF(CY26&gt;CY25,0,CY25-CY26)</f>
        <v>0</v>
      </c>
      <c r="CZ27" s="145">
        <f t="shared" ref="CZ27" ca="1" si="453">IF(CZ26&gt;CZ25,0,CZ25-CZ26)</f>
        <v>0</v>
      </c>
      <c r="DA27" s="145">
        <f t="shared" ref="DA27" ca="1" si="454">IF(DA26&gt;DA25,0,DA25-DA26)</f>
        <v>0</v>
      </c>
      <c r="DB27" s="145">
        <f t="shared" ref="DB27" ca="1" si="455">IF(DB26&gt;DB25,0,DB25-DB26)</f>
        <v>0</v>
      </c>
      <c r="DC27" s="145">
        <f t="shared" ref="DC27" ca="1" si="456">IF(DC26&gt;DC25,0,DC25-DC26)</f>
        <v>0</v>
      </c>
      <c r="DD27" s="145">
        <f t="shared" ref="DD27" ca="1" si="457">IF(DD26&gt;DD25,0,DD25-DD26)</f>
        <v>0</v>
      </c>
      <c r="DE27" s="145">
        <f t="shared" ref="DE27" ca="1" si="458">IF(DE26&gt;DE25,0,DE25-DE26)</f>
        <v>0</v>
      </c>
      <c r="DF27" s="145">
        <f t="shared" ref="DF27" ca="1" si="459">IF(DF26&gt;DF25,0,DF25-DF26)</f>
        <v>0</v>
      </c>
      <c r="DG27" s="145">
        <f t="shared" ref="DG27" ca="1" si="460">IF(DG26&gt;DG25,0,DG25-DG26)</f>
        <v>0</v>
      </c>
      <c r="DH27" s="145">
        <f t="shared" ref="DH27" ca="1" si="461">IF(DH26&gt;DH25,0,DH25-DH26)</f>
        <v>0</v>
      </c>
      <c r="DI27" s="145">
        <f t="shared" ref="DI27" ca="1" si="462">IF(DI26&gt;DI25,0,DI25-DI26)</f>
        <v>0</v>
      </c>
      <c r="DJ27" s="145">
        <f t="shared" ref="DJ27" ca="1" si="463">IF(DJ26&gt;DJ25,0,DJ25-DJ26)</f>
        <v>0</v>
      </c>
      <c r="DK27" s="145">
        <f t="shared" ref="DK27" ca="1" si="464">IF(DK26&gt;DK25,0,DK25-DK26)</f>
        <v>0</v>
      </c>
      <c r="DL27" s="145">
        <f t="shared" ref="DL27" ca="1" si="465">IF(DL26&gt;DL25,0,DL25-DL26)</f>
        <v>0</v>
      </c>
      <c r="DM27" s="145">
        <f t="shared" ref="DM27" ca="1" si="466">IF(DM26&gt;DM25,0,DM25-DM26)</f>
        <v>0</v>
      </c>
      <c r="DN27" s="145">
        <f t="shared" ref="DN27" ca="1" si="467">IF(DN26&gt;DN25,0,DN25-DN26)</f>
        <v>0</v>
      </c>
      <c r="DO27" s="145">
        <f t="shared" ref="DO27" ca="1" si="468">IF(DO26&gt;DO25,0,DO25-DO26)</f>
        <v>0</v>
      </c>
      <c r="DP27" s="145">
        <f t="shared" ref="DP27" ca="1" si="469">IF(DP26&gt;DP25,0,DP25-DP26)</f>
        <v>0</v>
      </c>
      <c r="DQ27" s="145">
        <f t="shared" ref="DQ27" ca="1" si="470">IF(DQ26&gt;DQ25,0,DQ25-DQ26)</f>
        <v>0</v>
      </c>
      <c r="DR27" s="145">
        <f t="shared" ref="DR27" ca="1" si="471">IF(DR26&gt;DR25,0,DR25-DR26)</f>
        <v>0</v>
      </c>
      <c r="DS27" s="145">
        <f t="shared" ref="DS27" ca="1" si="472">IF(DS26&gt;DS25,0,DS25-DS26)</f>
        <v>0</v>
      </c>
      <c r="DT27" s="145">
        <f t="shared" ref="DT27" ca="1" si="473">IF(DT26&gt;DT25,0,DT25-DT26)</f>
        <v>0</v>
      </c>
      <c r="DU27" s="145">
        <f t="shared" ref="DU27" ca="1" si="474">IF(DU26&gt;DU25,0,DU25-DU26)</f>
        <v>0</v>
      </c>
      <c r="DV27" s="145">
        <f t="shared" ref="DV27" ca="1" si="475">IF(DV26&gt;DV25,0,DV25-DV26)</f>
        <v>0</v>
      </c>
      <c r="DW27" s="145">
        <f t="shared" ref="DW27" ca="1" si="476">IF(DW26&gt;DW25,0,DW25-DW26)</f>
        <v>0</v>
      </c>
      <c r="DX27" s="145">
        <f t="shared" ref="DX27" ca="1" si="477">IF(DX26&gt;DX25,0,DX25-DX26)</f>
        <v>0</v>
      </c>
      <c r="DY27" s="145">
        <f t="shared" ref="DY27" ca="1" si="478">IF(DY26&gt;DY25,0,DY25-DY26)</f>
        <v>0</v>
      </c>
      <c r="DZ27" s="145">
        <f t="shared" ref="DZ27" ca="1" si="479">IF(DZ26&gt;DZ25,0,DZ25-DZ26)</f>
        <v>0</v>
      </c>
      <c r="EA27" s="145">
        <f t="shared" ref="EA27" ca="1" si="480">IF(EA26&gt;EA25,0,EA25-EA26)</f>
        <v>0</v>
      </c>
      <c r="EB27" s="145">
        <f t="shared" ref="EB27" ca="1" si="481">IF(EB26&gt;EB25,0,EB25-EB26)</f>
        <v>0</v>
      </c>
      <c r="EC27" s="145">
        <f t="shared" ref="EC27" ca="1" si="482">IF(EC26&gt;EC25,0,EC25-EC26)</f>
        <v>0</v>
      </c>
      <c r="ED27" s="145">
        <f t="shared" ref="ED27" ca="1" si="483">IF(ED26&gt;ED25,0,ED25-ED26)</f>
        <v>0</v>
      </c>
      <c r="EE27" s="145">
        <f t="shared" ref="EE27" ca="1" si="484">IF(EE26&gt;EE25,0,EE25-EE26)</f>
        <v>0</v>
      </c>
    </row>
    <row r="28" spans="1:135" x14ac:dyDescent="0.35">
      <c r="A28" s="21"/>
      <c r="B28" s="144"/>
      <c r="C28" s="160" t="str">
        <f ca="1">IF(C27=0,"PAID OFF","")</f>
        <v/>
      </c>
      <c r="D28" s="160" t="str">
        <f t="shared" ref="D28:BO28" ca="1" si="485">IF(D27=0,"PAID OFF","")</f>
        <v/>
      </c>
      <c r="E28" s="160" t="str">
        <f t="shared" ca="1" si="485"/>
        <v/>
      </c>
      <c r="F28" s="160" t="str">
        <f t="shared" ca="1" si="485"/>
        <v/>
      </c>
      <c r="G28" s="160" t="str">
        <f t="shared" ca="1" si="485"/>
        <v/>
      </c>
      <c r="H28" s="160" t="str">
        <f t="shared" ca="1" si="485"/>
        <v/>
      </c>
      <c r="I28" s="160" t="str">
        <f t="shared" ca="1" si="485"/>
        <v/>
      </c>
      <c r="J28" s="160" t="str">
        <f t="shared" ca="1" si="485"/>
        <v/>
      </c>
      <c r="K28" s="160" t="str">
        <f t="shared" ca="1" si="485"/>
        <v/>
      </c>
      <c r="L28" s="160" t="str">
        <f t="shared" ca="1" si="485"/>
        <v/>
      </c>
      <c r="M28" s="160" t="str">
        <f t="shared" ca="1" si="485"/>
        <v/>
      </c>
      <c r="N28" s="160" t="str">
        <f t="shared" ca="1" si="485"/>
        <v/>
      </c>
      <c r="O28" s="160" t="str">
        <f t="shared" ca="1" si="485"/>
        <v/>
      </c>
      <c r="P28" s="160" t="str">
        <f t="shared" ca="1" si="485"/>
        <v/>
      </c>
      <c r="Q28" s="160" t="str">
        <f t="shared" ca="1" si="485"/>
        <v/>
      </c>
      <c r="R28" s="160" t="str">
        <f t="shared" ca="1" si="485"/>
        <v/>
      </c>
      <c r="S28" s="160" t="str">
        <f t="shared" ca="1" si="485"/>
        <v/>
      </c>
      <c r="T28" s="160" t="str">
        <f t="shared" ca="1" si="485"/>
        <v/>
      </c>
      <c r="U28" s="160" t="str">
        <f t="shared" ca="1" si="485"/>
        <v/>
      </c>
      <c r="V28" s="160" t="str">
        <f t="shared" ca="1" si="485"/>
        <v/>
      </c>
      <c r="W28" s="160" t="str">
        <f t="shared" ca="1" si="485"/>
        <v/>
      </c>
      <c r="X28" s="160" t="str">
        <f t="shared" ca="1" si="485"/>
        <v/>
      </c>
      <c r="Y28" s="160" t="str">
        <f t="shared" ca="1" si="485"/>
        <v/>
      </c>
      <c r="Z28" s="160" t="str">
        <f t="shared" ca="1" si="485"/>
        <v/>
      </c>
      <c r="AA28" s="160" t="str">
        <f t="shared" ca="1" si="485"/>
        <v/>
      </c>
      <c r="AB28" s="160" t="str">
        <f t="shared" ca="1" si="485"/>
        <v/>
      </c>
      <c r="AC28" s="160" t="str">
        <f t="shared" ca="1" si="485"/>
        <v/>
      </c>
      <c r="AD28" s="160" t="str">
        <f t="shared" ca="1" si="485"/>
        <v/>
      </c>
      <c r="AE28" s="160" t="str">
        <f t="shared" ca="1" si="485"/>
        <v/>
      </c>
      <c r="AF28" s="160" t="str">
        <f t="shared" ca="1" si="485"/>
        <v/>
      </c>
      <c r="AG28" s="160" t="str">
        <f t="shared" ca="1" si="485"/>
        <v/>
      </c>
      <c r="AH28" s="160" t="str">
        <f t="shared" ca="1" si="485"/>
        <v/>
      </c>
      <c r="AI28" s="160" t="str">
        <f t="shared" ca="1" si="485"/>
        <v/>
      </c>
      <c r="AJ28" s="160" t="str">
        <f t="shared" ca="1" si="485"/>
        <v/>
      </c>
      <c r="AK28" s="160" t="str">
        <f t="shared" ca="1" si="485"/>
        <v/>
      </c>
      <c r="AL28" s="160" t="str">
        <f t="shared" ca="1" si="485"/>
        <v/>
      </c>
      <c r="AM28" s="160" t="str">
        <f t="shared" ca="1" si="485"/>
        <v/>
      </c>
      <c r="AN28" s="160" t="str">
        <f t="shared" ca="1" si="485"/>
        <v/>
      </c>
      <c r="AO28" s="160" t="str">
        <f t="shared" ca="1" si="485"/>
        <v/>
      </c>
      <c r="AP28" s="160" t="str">
        <f t="shared" ca="1" si="485"/>
        <v/>
      </c>
      <c r="AQ28" s="160" t="str">
        <f t="shared" ca="1" si="485"/>
        <v/>
      </c>
      <c r="AR28" s="160" t="str">
        <f t="shared" ca="1" si="485"/>
        <v/>
      </c>
      <c r="AS28" s="160" t="str">
        <f t="shared" ca="1" si="485"/>
        <v/>
      </c>
      <c r="AT28" s="160" t="str">
        <f t="shared" ca="1" si="485"/>
        <v/>
      </c>
      <c r="AU28" s="160" t="str">
        <f t="shared" ca="1" si="485"/>
        <v/>
      </c>
      <c r="AV28" s="160" t="str">
        <f t="shared" ca="1" si="485"/>
        <v/>
      </c>
      <c r="AW28" s="160" t="str">
        <f t="shared" ca="1" si="485"/>
        <v/>
      </c>
      <c r="AX28" s="160" t="str">
        <f t="shared" ca="1" si="485"/>
        <v/>
      </c>
      <c r="AY28" s="160" t="str">
        <f t="shared" ca="1" si="485"/>
        <v/>
      </c>
      <c r="AZ28" s="160" t="str">
        <f t="shared" ca="1" si="485"/>
        <v/>
      </c>
      <c r="BA28" s="160" t="str">
        <f t="shared" ca="1" si="485"/>
        <v/>
      </c>
      <c r="BB28" s="160" t="str">
        <f t="shared" ca="1" si="485"/>
        <v/>
      </c>
      <c r="BC28" s="160" t="str">
        <f t="shared" ca="1" si="485"/>
        <v/>
      </c>
      <c r="BD28" s="160" t="str">
        <f t="shared" ca="1" si="485"/>
        <v/>
      </c>
      <c r="BE28" s="160" t="str">
        <f t="shared" ca="1" si="485"/>
        <v/>
      </c>
      <c r="BF28" s="160" t="str">
        <f t="shared" ca="1" si="485"/>
        <v/>
      </c>
      <c r="BG28" s="160" t="str">
        <f t="shared" ca="1" si="485"/>
        <v>PAID OFF</v>
      </c>
      <c r="BH28" s="160" t="str">
        <f t="shared" ca="1" si="485"/>
        <v>PAID OFF</v>
      </c>
      <c r="BI28" s="160" t="str">
        <f t="shared" ca="1" si="485"/>
        <v>PAID OFF</v>
      </c>
      <c r="BJ28" s="160" t="str">
        <f t="shared" ca="1" si="485"/>
        <v>PAID OFF</v>
      </c>
      <c r="BK28" s="160" t="str">
        <f t="shared" ca="1" si="485"/>
        <v>PAID OFF</v>
      </c>
      <c r="BL28" s="160" t="str">
        <f t="shared" ca="1" si="485"/>
        <v>PAID OFF</v>
      </c>
      <c r="BM28" s="160" t="str">
        <f t="shared" ca="1" si="485"/>
        <v>PAID OFF</v>
      </c>
      <c r="BN28" s="160" t="str">
        <f t="shared" ca="1" si="485"/>
        <v>PAID OFF</v>
      </c>
      <c r="BO28" s="160" t="str">
        <f t="shared" ca="1" si="485"/>
        <v>PAID OFF</v>
      </c>
      <c r="BP28" s="160" t="str">
        <f t="shared" ref="BP28:CU28" ca="1" si="486">IF(BP27=0,"PAID OFF","")</f>
        <v>PAID OFF</v>
      </c>
      <c r="BQ28" s="160" t="str">
        <f t="shared" ca="1" si="486"/>
        <v>PAID OFF</v>
      </c>
      <c r="BR28" s="160" t="str">
        <f t="shared" ca="1" si="486"/>
        <v>PAID OFF</v>
      </c>
      <c r="BS28" s="160" t="str">
        <f t="shared" ca="1" si="486"/>
        <v>PAID OFF</v>
      </c>
      <c r="BT28" s="160" t="str">
        <f t="shared" ca="1" si="486"/>
        <v>PAID OFF</v>
      </c>
      <c r="BU28" s="160" t="str">
        <f t="shared" ca="1" si="486"/>
        <v>PAID OFF</v>
      </c>
      <c r="BV28" s="160" t="str">
        <f t="shared" ca="1" si="486"/>
        <v>PAID OFF</v>
      </c>
      <c r="BW28" s="160" t="str">
        <f t="shared" ca="1" si="486"/>
        <v>PAID OFF</v>
      </c>
      <c r="BX28" s="160" t="str">
        <f t="shared" ca="1" si="486"/>
        <v>PAID OFF</v>
      </c>
      <c r="BY28" s="160" t="str">
        <f t="shared" ca="1" si="486"/>
        <v>PAID OFF</v>
      </c>
      <c r="BZ28" s="160" t="str">
        <f t="shared" ca="1" si="486"/>
        <v>PAID OFF</v>
      </c>
      <c r="CA28" s="160" t="str">
        <f t="shared" ca="1" si="486"/>
        <v>PAID OFF</v>
      </c>
      <c r="CB28" s="160" t="str">
        <f t="shared" ca="1" si="486"/>
        <v>PAID OFF</v>
      </c>
      <c r="CC28" s="160" t="str">
        <f t="shared" ca="1" si="486"/>
        <v>PAID OFF</v>
      </c>
      <c r="CD28" s="160" t="str">
        <f t="shared" ca="1" si="486"/>
        <v>PAID OFF</v>
      </c>
      <c r="CE28" s="160" t="str">
        <f t="shared" ca="1" si="486"/>
        <v>PAID OFF</v>
      </c>
      <c r="CF28" s="160" t="str">
        <f t="shared" ca="1" si="486"/>
        <v>PAID OFF</v>
      </c>
      <c r="CG28" s="160" t="str">
        <f t="shared" ca="1" si="486"/>
        <v>PAID OFF</v>
      </c>
      <c r="CH28" s="160" t="str">
        <f t="shared" ca="1" si="486"/>
        <v>PAID OFF</v>
      </c>
      <c r="CI28" s="160" t="str">
        <f t="shared" ca="1" si="486"/>
        <v>PAID OFF</v>
      </c>
      <c r="CJ28" s="160" t="str">
        <f t="shared" ca="1" si="486"/>
        <v>PAID OFF</v>
      </c>
      <c r="CK28" s="160" t="str">
        <f t="shared" ca="1" si="486"/>
        <v>PAID OFF</v>
      </c>
      <c r="CL28" s="160" t="str">
        <f t="shared" ca="1" si="486"/>
        <v>PAID OFF</v>
      </c>
      <c r="CM28" s="160" t="str">
        <f t="shared" ca="1" si="486"/>
        <v>PAID OFF</v>
      </c>
      <c r="CN28" s="160" t="str">
        <f t="shared" ca="1" si="486"/>
        <v>PAID OFF</v>
      </c>
      <c r="CO28" s="160" t="str">
        <f t="shared" ca="1" si="486"/>
        <v>PAID OFF</v>
      </c>
      <c r="CP28" s="160" t="str">
        <f t="shared" ca="1" si="486"/>
        <v>PAID OFF</v>
      </c>
      <c r="CQ28" s="160" t="str">
        <f t="shared" ca="1" si="486"/>
        <v>PAID OFF</v>
      </c>
      <c r="CR28" s="160" t="str">
        <f t="shared" ca="1" si="486"/>
        <v>PAID OFF</v>
      </c>
      <c r="CS28" s="160" t="str">
        <f t="shared" ca="1" si="486"/>
        <v>PAID OFF</v>
      </c>
      <c r="CT28" s="160" t="str">
        <f t="shared" ca="1" si="486"/>
        <v>PAID OFF</v>
      </c>
      <c r="CU28" s="160" t="str">
        <f t="shared" ca="1" si="486"/>
        <v>PAID OFF</v>
      </c>
      <c r="CV28" s="160" t="str">
        <f t="shared" ref="CV28" ca="1" si="487">IF(CV27=0,"PAID OFF","")</f>
        <v>PAID OFF</v>
      </c>
      <c r="CW28" s="160" t="str">
        <f t="shared" ref="CW28" ca="1" si="488">IF(CW27=0,"PAID OFF","")</f>
        <v>PAID OFF</v>
      </c>
      <c r="CX28" s="160" t="str">
        <f t="shared" ref="CX28" ca="1" si="489">IF(CX27=0,"PAID OFF","")</f>
        <v>PAID OFF</v>
      </c>
      <c r="CY28" s="160" t="str">
        <f t="shared" ref="CY28" ca="1" si="490">IF(CY27=0,"PAID OFF","")</f>
        <v>PAID OFF</v>
      </c>
      <c r="CZ28" s="160" t="str">
        <f t="shared" ref="CZ28" ca="1" si="491">IF(CZ27=0,"PAID OFF","")</f>
        <v>PAID OFF</v>
      </c>
      <c r="DA28" s="160" t="str">
        <f t="shared" ref="DA28" ca="1" si="492">IF(DA27=0,"PAID OFF","")</f>
        <v>PAID OFF</v>
      </c>
      <c r="DB28" s="160" t="str">
        <f t="shared" ref="DB28" ca="1" si="493">IF(DB27=0,"PAID OFF","")</f>
        <v>PAID OFF</v>
      </c>
      <c r="DC28" s="160" t="str">
        <f t="shared" ref="DC28" ca="1" si="494">IF(DC27=0,"PAID OFF","")</f>
        <v>PAID OFF</v>
      </c>
      <c r="DD28" s="160" t="str">
        <f t="shared" ref="DD28" ca="1" si="495">IF(DD27=0,"PAID OFF","")</f>
        <v>PAID OFF</v>
      </c>
      <c r="DE28" s="160" t="str">
        <f t="shared" ref="DE28" ca="1" si="496">IF(DE27=0,"PAID OFF","")</f>
        <v>PAID OFF</v>
      </c>
      <c r="DF28" s="160" t="str">
        <f t="shared" ref="DF28" ca="1" si="497">IF(DF27=0,"PAID OFF","")</f>
        <v>PAID OFF</v>
      </c>
      <c r="DG28" s="160" t="str">
        <f t="shared" ref="DG28" ca="1" si="498">IF(DG27=0,"PAID OFF","")</f>
        <v>PAID OFF</v>
      </c>
      <c r="DH28" s="160" t="str">
        <f t="shared" ref="DH28" ca="1" si="499">IF(DH27=0,"PAID OFF","")</f>
        <v>PAID OFF</v>
      </c>
      <c r="DI28" s="160" t="str">
        <f t="shared" ref="DI28" ca="1" si="500">IF(DI27=0,"PAID OFF","")</f>
        <v>PAID OFF</v>
      </c>
      <c r="DJ28" s="160" t="str">
        <f t="shared" ref="DJ28" ca="1" si="501">IF(DJ27=0,"PAID OFF","")</f>
        <v>PAID OFF</v>
      </c>
      <c r="DK28" s="160" t="str">
        <f t="shared" ref="DK28" ca="1" si="502">IF(DK27=0,"PAID OFF","")</f>
        <v>PAID OFF</v>
      </c>
      <c r="DL28" s="160" t="str">
        <f t="shared" ref="DL28" ca="1" si="503">IF(DL27=0,"PAID OFF","")</f>
        <v>PAID OFF</v>
      </c>
      <c r="DM28" s="160" t="str">
        <f t="shared" ref="DM28" ca="1" si="504">IF(DM27=0,"PAID OFF","")</f>
        <v>PAID OFF</v>
      </c>
      <c r="DN28" s="160" t="str">
        <f t="shared" ref="DN28" ca="1" si="505">IF(DN27=0,"PAID OFF","")</f>
        <v>PAID OFF</v>
      </c>
      <c r="DO28" s="160" t="str">
        <f t="shared" ref="DO28" ca="1" si="506">IF(DO27=0,"PAID OFF","")</f>
        <v>PAID OFF</v>
      </c>
      <c r="DP28" s="160" t="str">
        <f t="shared" ref="DP28" ca="1" si="507">IF(DP27=0,"PAID OFF","")</f>
        <v>PAID OFF</v>
      </c>
      <c r="DQ28" s="160" t="str">
        <f t="shared" ref="DQ28" ca="1" si="508">IF(DQ27=0,"PAID OFF","")</f>
        <v>PAID OFF</v>
      </c>
      <c r="DR28" s="160" t="str">
        <f t="shared" ref="DR28" ca="1" si="509">IF(DR27=0,"PAID OFF","")</f>
        <v>PAID OFF</v>
      </c>
      <c r="DS28" s="160" t="str">
        <f t="shared" ref="DS28" ca="1" si="510">IF(DS27=0,"PAID OFF","")</f>
        <v>PAID OFF</v>
      </c>
      <c r="DT28" s="160" t="str">
        <f t="shared" ref="DT28" ca="1" si="511">IF(DT27=0,"PAID OFF","")</f>
        <v>PAID OFF</v>
      </c>
      <c r="DU28" s="160" t="str">
        <f t="shared" ref="DU28" ca="1" si="512">IF(DU27=0,"PAID OFF","")</f>
        <v>PAID OFF</v>
      </c>
      <c r="DV28" s="160" t="str">
        <f t="shared" ref="DV28" ca="1" si="513">IF(DV27=0,"PAID OFF","")</f>
        <v>PAID OFF</v>
      </c>
      <c r="DW28" s="160" t="str">
        <f t="shared" ref="DW28" ca="1" si="514">IF(DW27=0,"PAID OFF","")</f>
        <v>PAID OFF</v>
      </c>
      <c r="DX28" s="160" t="str">
        <f t="shared" ref="DX28" ca="1" si="515">IF(DX27=0,"PAID OFF","")</f>
        <v>PAID OFF</v>
      </c>
      <c r="DY28" s="160" t="str">
        <f t="shared" ref="DY28" ca="1" si="516">IF(DY27=0,"PAID OFF","")</f>
        <v>PAID OFF</v>
      </c>
      <c r="DZ28" s="160" t="str">
        <f t="shared" ref="DZ28" ca="1" si="517">IF(DZ27=0,"PAID OFF","")</f>
        <v>PAID OFF</v>
      </c>
      <c r="EA28" s="160" t="str">
        <f t="shared" ref="EA28" ca="1" si="518">IF(EA27=0,"PAID OFF","")</f>
        <v>PAID OFF</v>
      </c>
      <c r="EB28" s="160" t="str">
        <f t="shared" ref="EB28" ca="1" si="519">IF(EB27=0,"PAID OFF","")</f>
        <v>PAID OFF</v>
      </c>
      <c r="EC28" s="160" t="str">
        <f t="shared" ref="EC28" ca="1" si="520">IF(EC27=0,"PAID OFF","")</f>
        <v>PAID OFF</v>
      </c>
      <c r="ED28" s="160" t="str">
        <f t="shared" ref="ED28" ca="1" si="521">IF(ED27=0,"PAID OFF","")</f>
        <v>PAID OFF</v>
      </c>
      <c r="EE28" s="160" t="str">
        <f t="shared" ref="EE28" ca="1" si="522">IF(EE27=0,"PAID OFF","")</f>
        <v>PAID OFF</v>
      </c>
    </row>
    <row r="29" spans="1:135" x14ac:dyDescent="0.35">
      <c r="A29" s="21"/>
      <c r="B29" s="144" t="s">
        <v>34</v>
      </c>
      <c r="C29" s="144">
        <f ca="1">IF(C28="PAID OFF",1,1)</f>
        <v>1</v>
      </c>
      <c r="D29" s="144">
        <f ca="1">IF(D28="PAID OFF","",C29+1)</f>
        <v>2</v>
      </c>
      <c r="E29" s="144">
        <f ca="1">IF(E28="PAID OFF","",D29+1)</f>
        <v>3</v>
      </c>
      <c r="F29" s="144">
        <f t="shared" ref="F29:BQ29" ca="1" si="523">IF(F28="PAID OFF","",E29+1)</f>
        <v>4</v>
      </c>
      <c r="G29" s="144">
        <f t="shared" ca="1" si="523"/>
        <v>5</v>
      </c>
      <c r="H29" s="144">
        <f t="shared" ca="1" si="523"/>
        <v>6</v>
      </c>
      <c r="I29" s="144">
        <f t="shared" ca="1" si="523"/>
        <v>7</v>
      </c>
      <c r="J29" s="144">
        <f t="shared" ca="1" si="523"/>
        <v>8</v>
      </c>
      <c r="K29" s="144">
        <f t="shared" ca="1" si="523"/>
        <v>9</v>
      </c>
      <c r="L29" s="144">
        <f t="shared" ca="1" si="523"/>
        <v>10</v>
      </c>
      <c r="M29" s="144">
        <f t="shared" ca="1" si="523"/>
        <v>11</v>
      </c>
      <c r="N29" s="144">
        <f t="shared" ca="1" si="523"/>
        <v>12</v>
      </c>
      <c r="O29" s="144">
        <f t="shared" ca="1" si="523"/>
        <v>13</v>
      </c>
      <c r="P29" s="144">
        <f t="shared" ca="1" si="523"/>
        <v>14</v>
      </c>
      <c r="Q29" s="144">
        <f t="shared" ca="1" si="523"/>
        <v>15</v>
      </c>
      <c r="R29" s="144">
        <f t="shared" ca="1" si="523"/>
        <v>16</v>
      </c>
      <c r="S29" s="144">
        <f t="shared" ca="1" si="523"/>
        <v>17</v>
      </c>
      <c r="T29" s="144">
        <f t="shared" ca="1" si="523"/>
        <v>18</v>
      </c>
      <c r="U29" s="144">
        <f t="shared" ca="1" si="523"/>
        <v>19</v>
      </c>
      <c r="V29" s="144">
        <f t="shared" ca="1" si="523"/>
        <v>20</v>
      </c>
      <c r="W29" s="144">
        <f t="shared" ca="1" si="523"/>
        <v>21</v>
      </c>
      <c r="X29" s="144">
        <f t="shared" ca="1" si="523"/>
        <v>22</v>
      </c>
      <c r="Y29" s="144">
        <f t="shared" ca="1" si="523"/>
        <v>23</v>
      </c>
      <c r="Z29" s="144">
        <f t="shared" ca="1" si="523"/>
        <v>24</v>
      </c>
      <c r="AA29" s="144">
        <f t="shared" ca="1" si="523"/>
        <v>25</v>
      </c>
      <c r="AB29" s="144">
        <f t="shared" ca="1" si="523"/>
        <v>26</v>
      </c>
      <c r="AC29" s="144">
        <f t="shared" ca="1" si="523"/>
        <v>27</v>
      </c>
      <c r="AD29" s="144">
        <f t="shared" ca="1" si="523"/>
        <v>28</v>
      </c>
      <c r="AE29" s="144">
        <f t="shared" ca="1" si="523"/>
        <v>29</v>
      </c>
      <c r="AF29" s="144">
        <f t="shared" ca="1" si="523"/>
        <v>30</v>
      </c>
      <c r="AG29" s="144">
        <f t="shared" ca="1" si="523"/>
        <v>31</v>
      </c>
      <c r="AH29" s="144">
        <f t="shared" ca="1" si="523"/>
        <v>32</v>
      </c>
      <c r="AI29" s="144">
        <f t="shared" ca="1" si="523"/>
        <v>33</v>
      </c>
      <c r="AJ29" s="144">
        <f t="shared" ca="1" si="523"/>
        <v>34</v>
      </c>
      <c r="AK29" s="144">
        <f t="shared" ca="1" si="523"/>
        <v>35</v>
      </c>
      <c r="AL29" s="144">
        <f t="shared" ca="1" si="523"/>
        <v>36</v>
      </c>
      <c r="AM29" s="144">
        <f t="shared" ca="1" si="523"/>
        <v>37</v>
      </c>
      <c r="AN29" s="144">
        <f t="shared" ca="1" si="523"/>
        <v>38</v>
      </c>
      <c r="AO29" s="144">
        <f t="shared" ca="1" si="523"/>
        <v>39</v>
      </c>
      <c r="AP29" s="144">
        <f t="shared" ca="1" si="523"/>
        <v>40</v>
      </c>
      <c r="AQ29" s="144">
        <f t="shared" ca="1" si="523"/>
        <v>41</v>
      </c>
      <c r="AR29" s="144">
        <f t="shared" ca="1" si="523"/>
        <v>42</v>
      </c>
      <c r="AS29" s="144">
        <f t="shared" ca="1" si="523"/>
        <v>43</v>
      </c>
      <c r="AT29" s="144">
        <f t="shared" ca="1" si="523"/>
        <v>44</v>
      </c>
      <c r="AU29" s="144">
        <f t="shared" ca="1" si="523"/>
        <v>45</v>
      </c>
      <c r="AV29" s="144">
        <f t="shared" ca="1" si="523"/>
        <v>46</v>
      </c>
      <c r="AW29" s="144">
        <f t="shared" ca="1" si="523"/>
        <v>47</v>
      </c>
      <c r="AX29" s="144">
        <f t="shared" ca="1" si="523"/>
        <v>48</v>
      </c>
      <c r="AY29" s="144">
        <f t="shared" ca="1" si="523"/>
        <v>49</v>
      </c>
      <c r="AZ29" s="144">
        <f t="shared" ca="1" si="523"/>
        <v>50</v>
      </c>
      <c r="BA29" s="144">
        <f t="shared" ca="1" si="523"/>
        <v>51</v>
      </c>
      <c r="BB29" s="144">
        <f t="shared" ca="1" si="523"/>
        <v>52</v>
      </c>
      <c r="BC29" s="144">
        <f t="shared" ca="1" si="523"/>
        <v>53</v>
      </c>
      <c r="BD29" s="144">
        <f t="shared" ca="1" si="523"/>
        <v>54</v>
      </c>
      <c r="BE29" s="144">
        <f t="shared" ca="1" si="523"/>
        <v>55</v>
      </c>
      <c r="BF29" s="144">
        <f t="shared" ca="1" si="523"/>
        <v>56</v>
      </c>
      <c r="BG29" s="144" t="str">
        <f t="shared" ca="1" si="523"/>
        <v/>
      </c>
      <c r="BH29" s="144" t="str">
        <f t="shared" ca="1" si="523"/>
        <v/>
      </c>
      <c r="BI29" s="144" t="str">
        <f t="shared" ca="1" si="523"/>
        <v/>
      </c>
      <c r="BJ29" s="144" t="str">
        <f t="shared" ca="1" si="523"/>
        <v/>
      </c>
      <c r="BK29" s="144" t="str">
        <f t="shared" ca="1" si="523"/>
        <v/>
      </c>
      <c r="BL29" s="144" t="str">
        <f t="shared" ca="1" si="523"/>
        <v/>
      </c>
      <c r="BM29" s="144" t="str">
        <f t="shared" ca="1" si="523"/>
        <v/>
      </c>
      <c r="BN29" s="144" t="str">
        <f t="shared" ca="1" si="523"/>
        <v/>
      </c>
      <c r="BO29" s="144" t="str">
        <f t="shared" ca="1" si="523"/>
        <v/>
      </c>
      <c r="BP29" s="144" t="str">
        <f t="shared" ca="1" si="523"/>
        <v/>
      </c>
      <c r="BQ29" s="144" t="str">
        <f t="shared" ca="1" si="523"/>
        <v/>
      </c>
      <c r="BR29" s="144" t="str">
        <f t="shared" ref="BR29:CU29" ca="1" si="524">IF(BR28="PAID OFF","",BQ29+1)</f>
        <v/>
      </c>
      <c r="BS29" s="144" t="str">
        <f t="shared" ca="1" si="524"/>
        <v/>
      </c>
      <c r="BT29" s="144" t="str">
        <f t="shared" ca="1" si="524"/>
        <v/>
      </c>
      <c r="BU29" s="144" t="str">
        <f t="shared" ca="1" si="524"/>
        <v/>
      </c>
      <c r="BV29" s="144" t="str">
        <f t="shared" ca="1" si="524"/>
        <v/>
      </c>
      <c r="BW29" s="144" t="str">
        <f t="shared" ca="1" si="524"/>
        <v/>
      </c>
      <c r="BX29" s="144" t="str">
        <f t="shared" ca="1" si="524"/>
        <v/>
      </c>
      <c r="BY29" s="144" t="str">
        <f t="shared" ca="1" si="524"/>
        <v/>
      </c>
      <c r="BZ29" s="144" t="str">
        <f t="shared" ca="1" si="524"/>
        <v/>
      </c>
      <c r="CA29" s="144" t="str">
        <f t="shared" ca="1" si="524"/>
        <v/>
      </c>
      <c r="CB29" s="144" t="str">
        <f t="shared" ca="1" si="524"/>
        <v/>
      </c>
      <c r="CC29" s="144" t="str">
        <f t="shared" ca="1" si="524"/>
        <v/>
      </c>
      <c r="CD29" s="144" t="str">
        <f t="shared" ca="1" si="524"/>
        <v/>
      </c>
      <c r="CE29" s="144" t="str">
        <f t="shared" ca="1" si="524"/>
        <v/>
      </c>
      <c r="CF29" s="144" t="str">
        <f t="shared" ca="1" si="524"/>
        <v/>
      </c>
      <c r="CG29" s="144" t="str">
        <f t="shared" ca="1" si="524"/>
        <v/>
      </c>
      <c r="CH29" s="144" t="str">
        <f t="shared" ca="1" si="524"/>
        <v/>
      </c>
      <c r="CI29" s="144" t="str">
        <f t="shared" ca="1" si="524"/>
        <v/>
      </c>
      <c r="CJ29" s="144" t="str">
        <f t="shared" ca="1" si="524"/>
        <v/>
      </c>
      <c r="CK29" s="144" t="str">
        <f t="shared" ca="1" si="524"/>
        <v/>
      </c>
      <c r="CL29" s="144" t="str">
        <f t="shared" ca="1" si="524"/>
        <v/>
      </c>
      <c r="CM29" s="144" t="str">
        <f t="shared" ca="1" si="524"/>
        <v/>
      </c>
      <c r="CN29" s="144" t="str">
        <f t="shared" ca="1" si="524"/>
        <v/>
      </c>
      <c r="CO29" s="144" t="str">
        <f t="shared" ca="1" si="524"/>
        <v/>
      </c>
      <c r="CP29" s="144" t="str">
        <f t="shared" ca="1" si="524"/>
        <v/>
      </c>
      <c r="CQ29" s="144" t="str">
        <f t="shared" ca="1" si="524"/>
        <v/>
      </c>
      <c r="CR29" s="144" t="str">
        <f t="shared" ca="1" si="524"/>
        <v/>
      </c>
      <c r="CS29" s="144" t="str">
        <f t="shared" ca="1" si="524"/>
        <v/>
      </c>
      <c r="CT29" s="144" t="str">
        <f t="shared" ca="1" si="524"/>
        <v/>
      </c>
      <c r="CU29" s="144" t="str">
        <f t="shared" ca="1" si="524"/>
        <v/>
      </c>
      <c r="CV29" s="144" t="str">
        <f t="shared" ref="CV29" ca="1" si="525">IF(CV28="PAID OFF","",CU29+1)</f>
        <v/>
      </c>
      <c r="CW29" s="144" t="str">
        <f t="shared" ref="CW29" ca="1" si="526">IF(CW28="PAID OFF","",CV29+1)</f>
        <v/>
      </c>
      <c r="CX29" s="144" t="str">
        <f t="shared" ref="CX29" ca="1" si="527">IF(CX28="PAID OFF","",CW29+1)</f>
        <v/>
      </c>
      <c r="CY29" s="144" t="str">
        <f t="shared" ref="CY29" ca="1" si="528">IF(CY28="PAID OFF","",CX29+1)</f>
        <v/>
      </c>
      <c r="CZ29" s="144" t="str">
        <f t="shared" ref="CZ29" ca="1" si="529">IF(CZ28="PAID OFF","",CY29+1)</f>
        <v/>
      </c>
      <c r="DA29" s="144" t="str">
        <f t="shared" ref="DA29" ca="1" si="530">IF(DA28="PAID OFF","",CZ29+1)</f>
        <v/>
      </c>
      <c r="DB29" s="144" t="str">
        <f t="shared" ref="DB29" ca="1" si="531">IF(DB28="PAID OFF","",DA29+1)</f>
        <v/>
      </c>
      <c r="DC29" s="144" t="str">
        <f t="shared" ref="DC29" ca="1" si="532">IF(DC28="PAID OFF","",DB29+1)</f>
        <v/>
      </c>
      <c r="DD29" s="144" t="str">
        <f t="shared" ref="DD29" ca="1" si="533">IF(DD28="PAID OFF","",DC29+1)</f>
        <v/>
      </c>
      <c r="DE29" s="144" t="str">
        <f t="shared" ref="DE29" ca="1" si="534">IF(DE28="PAID OFF","",DD29+1)</f>
        <v/>
      </c>
      <c r="DF29" s="144" t="str">
        <f t="shared" ref="DF29" ca="1" si="535">IF(DF28="PAID OFF","",DE29+1)</f>
        <v/>
      </c>
      <c r="DG29" s="144" t="str">
        <f t="shared" ref="DG29" ca="1" si="536">IF(DG28="PAID OFF","",DF29+1)</f>
        <v/>
      </c>
      <c r="DH29" s="144" t="str">
        <f t="shared" ref="DH29" ca="1" si="537">IF(DH28="PAID OFF","",DG29+1)</f>
        <v/>
      </c>
      <c r="DI29" s="144" t="str">
        <f t="shared" ref="DI29" ca="1" si="538">IF(DI28="PAID OFF","",DH29+1)</f>
        <v/>
      </c>
      <c r="DJ29" s="144" t="str">
        <f t="shared" ref="DJ29" ca="1" si="539">IF(DJ28="PAID OFF","",DI29+1)</f>
        <v/>
      </c>
      <c r="DK29" s="144" t="str">
        <f t="shared" ref="DK29" ca="1" si="540">IF(DK28="PAID OFF","",DJ29+1)</f>
        <v/>
      </c>
      <c r="DL29" s="144" t="str">
        <f t="shared" ref="DL29" ca="1" si="541">IF(DL28="PAID OFF","",DK29+1)</f>
        <v/>
      </c>
      <c r="DM29" s="144" t="str">
        <f t="shared" ref="DM29" ca="1" si="542">IF(DM28="PAID OFF","",DL29+1)</f>
        <v/>
      </c>
      <c r="DN29" s="144" t="str">
        <f t="shared" ref="DN29" ca="1" si="543">IF(DN28="PAID OFF","",DM29+1)</f>
        <v/>
      </c>
      <c r="DO29" s="144" t="str">
        <f t="shared" ref="DO29" ca="1" si="544">IF(DO28="PAID OFF","",DN29+1)</f>
        <v/>
      </c>
      <c r="DP29" s="144" t="str">
        <f t="shared" ref="DP29" ca="1" si="545">IF(DP28="PAID OFF","",DO29+1)</f>
        <v/>
      </c>
      <c r="DQ29" s="144" t="str">
        <f t="shared" ref="DQ29" ca="1" si="546">IF(DQ28="PAID OFF","",DP29+1)</f>
        <v/>
      </c>
      <c r="DR29" s="144" t="str">
        <f t="shared" ref="DR29" ca="1" si="547">IF(DR28="PAID OFF","",DQ29+1)</f>
        <v/>
      </c>
      <c r="DS29" s="144" t="str">
        <f t="shared" ref="DS29" ca="1" si="548">IF(DS28="PAID OFF","",DR29+1)</f>
        <v/>
      </c>
      <c r="DT29" s="144" t="str">
        <f t="shared" ref="DT29" ca="1" si="549">IF(DT28="PAID OFF","",DS29+1)</f>
        <v/>
      </c>
      <c r="DU29" s="144" t="str">
        <f t="shared" ref="DU29" ca="1" si="550">IF(DU28="PAID OFF","",DT29+1)</f>
        <v/>
      </c>
      <c r="DV29" s="144" t="str">
        <f t="shared" ref="DV29" ca="1" si="551">IF(DV28="PAID OFF","",DU29+1)</f>
        <v/>
      </c>
      <c r="DW29" s="144" t="str">
        <f t="shared" ref="DW29" ca="1" si="552">IF(DW28="PAID OFF","",DV29+1)</f>
        <v/>
      </c>
      <c r="DX29" s="144" t="str">
        <f t="shared" ref="DX29" ca="1" si="553">IF(DX28="PAID OFF","",DW29+1)</f>
        <v/>
      </c>
      <c r="DY29" s="144" t="str">
        <f t="shared" ref="DY29" ca="1" si="554">IF(DY28="PAID OFF","",DX29+1)</f>
        <v/>
      </c>
      <c r="DZ29" s="144" t="str">
        <f t="shared" ref="DZ29" ca="1" si="555">IF(DZ28="PAID OFF","",DY29+1)</f>
        <v/>
      </c>
      <c r="EA29" s="144" t="str">
        <f t="shared" ref="EA29" ca="1" si="556">IF(EA28="PAID OFF","",DZ29+1)</f>
        <v/>
      </c>
      <c r="EB29" s="144" t="str">
        <f t="shared" ref="EB29" ca="1" si="557">IF(EB28="PAID OFF","",EA29+1)</f>
        <v/>
      </c>
      <c r="EC29" s="144" t="str">
        <f t="shared" ref="EC29" ca="1" si="558">IF(EC28="PAID OFF","",EB29+1)</f>
        <v/>
      </c>
      <c r="ED29" s="144" t="str">
        <f t="shared" ref="ED29" ca="1" si="559">IF(ED28="PAID OFF","",EC29+1)</f>
        <v/>
      </c>
      <c r="EE29" s="144" t="str">
        <f t="shared" ref="EE29" ca="1" si="560">IF(EE28="PAID OFF","",ED29+1)</f>
        <v/>
      </c>
    </row>
    <row r="30" spans="1:135" x14ac:dyDescent="0.35">
      <c r="A30" s="15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</row>
    <row r="31" spans="1:135" x14ac:dyDescent="0.35">
      <c r="A31" s="28" t="s">
        <v>31</v>
      </c>
      <c r="B31" s="146" t="str">
        <f ca="1">IF('In depth results'!J6="","",'In depth results'!J6)</f>
        <v/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</row>
    <row r="32" spans="1:135" x14ac:dyDescent="0.35">
      <c r="A32" s="29"/>
      <c r="B32" s="147" t="s">
        <v>21</v>
      </c>
      <c r="C32" s="147"/>
      <c r="D32" s="148">
        <f ca="1">C36</f>
        <v>0</v>
      </c>
      <c r="E32" s="148">
        <f ca="1">D36</f>
        <v>0</v>
      </c>
      <c r="F32" s="148">
        <f t="shared" ref="F32:BQ32" ca="1" si="561">E36</f>
        <v>0</v>
      </c>
      <c r="G32" s="148">
        <f t="shared" ca="1" si="561"/>
        <v>0</v>
      </c>
      <c r="H32" s="148">
        <f t="shared" ca="1" si="561"/>
        <v>0</v>
      </c>
      <c r="I32" s="148">
        <f t="shared" ca="1" si="561"/>
        <v>0</v>
      </c>
      <c r="J32" s="148">
        <f t="shared" ca="1" si="561"/>
        <v>0</v>
      </c>
      <c r="K32" s="148">
        <f t="shared" ca="1" si="561"/>
        <v>0</v>
      </c>
      <c r="L32" s="148">
        <f t="shared" ca="1" si="561"/>
        <v>0</v>
      </c>
      <c r="M32" s="148">
        <f t="shared" ca="1" si="561"/>
        <v>0</v>
      </c>
      <c r="N32" s="148">
        <f t="shared" ca="1" si="561"/>
        <v>0</v>
      </c>
      <c r="O32" s="148">
        <f t="shared" ca="1" si="561"/>
        <v>0</v>
      </c>
      <c r="P32" s="148">
        <f t="shared" ca="1" si="561"/>
        <v>0</v>
      </c>
      <c r="Q32" s="148">
        <f t="shared" ca="1" si="561"/>
        <v>0</v>
      </c>
      <c r="R32" s="148">
        <f t="shared" ca="1" si="561"/>
        <v>0</v>
      </c>
      <c r="S32" s="148">
        <f t="shared" ca="1" si="561"/>
        <v>0</v>
      </c>
      <c r="T32" s="148">
        <f t="shared" ca="1" si="561"/>
        <v>0</v>
      </c>
      <c r="U32" s="148">
        <f t="shared" ca="1" si="561"/>
        <v>0</v>
      </c>
      <c r="V32" s="148">
        <f t="shared" ca="1" si="561"/>
        <v>0</v>
      </c>
      <c r="W32" s="148">
        <f t="shared" ca="1" si="561"/>
        <v>0</v>
      </c>
      <c r="X32" s="148">
        <f t="shared" ca="1" si="561"/>
        <v>0</v>
      </c>
      <c r="Y32" s="148">
        <f t="shared" ca="1" si="561"/>
        <v>0</v>
      </c>
      <c r="Z32" s="148">
        <f t="shared" ca="1" si="561"/>
        <v>0</v>
      </c>
      <c r="AA32" s="148">
        <f t="shared" ca="1" si="561"/>
        <v>0</v>
      </c>
      <c r="AB32" s="148">
        <f t="shared" ca="1" si="561"/>
        <v>0</v>
      </c>
      <c r="AC32" s="148">
        <f t="shared" ca="1" si="561"/>
        <v>0</v>
      </c>
      <c r="AD32" s="148">
        <f t="shared" ca="1" si="561"/>
        <v>0</v>
      </c>
      <c r="AE32" s="148">
        <f t="shared" ca="1" si="561"/>
        <v>0</v>
      </c>
      <c r="AF32" s="148">
        <f t="shared" ca="1" si="561"/>
        <v>0</v>
      </c>
      <c r="AG32" s="148">
        <f t="shared" ca="1" si="561"/>
        <v>0</v>
      </c>
      <c r="AH32" s="148">
        <f t="shared" ca="1" si="561"/>
        <v>0</v>
      </c>
      <c r="AI32" s="148">
        <f t="shared" ca="1" si="561"/>
        <v>0</v>
      </c>
      <c r="AJ32" s="148">
        <f t="shared" ca="1" si="561"/>
        <v>0</v>
      </c>
      <c r="AK32" s="148">
        <f t="shared" ca="1" si="561"/>
        <v>0</v>
      </c>
      <c r="AL32" s="148">
        <f t="shared" ca="1" si="561"/>
        <v>0</v>
      </c>
      <c r="AM32" s="148">
        <f t="shared" ca="1" si="561"/>
        <v>0</v>
      </c>
      <c r="AN32" s="148">
        <f t="shared" ca="1" si="561"/>
        <v>0</v>
      </c>
      <c r="AO32" s="148">
        <f t="shared" ca="1" si="561"/>
        <v>0</v>
      </c>
      <c r="AP32" s="148">
        <f t="shared" ca="1" si="561"/>
        <v>0</v>
      </c>
      <c r="AQ32" s="148">
        <f t="shared" ca="1" si="561"/>
        <v>0</v>
      </c>
      <c r="AR32" s="148">
        <f t="shared" ca="1" si="561"/>
        <v>0</v>
      </c>
      <c r="AS32" s="148">
        <f t="shared" ca="1" si="561"/>
        <v>0</v>
      </c>
      <c r="AT32" s="148">
        <f t="shared" ca="1" si="561"/>
        <v>0</v>
      </c>
      <c r="AU32" s="148">
        <f t="shared" ca="1" si="561"/>
        <v>0</v>
      </c>
      <c r="AV32" s="148">
        <f t="shared" ca="1" si="561"/>
        <v>0</v>
      </c>
      <c r="AW32" s="148">
        <f t="shared" ca="1" si="561"/>
        <v>0</v>
      </c>
      <c r="AX32" s="148">
        <f t="shared" ca="1" si="561"/>
        <v>0</v>
      </c>
      <c r="AY32" s="148">
        <f t="shared" ca="1" si="561"/>
        <v>0</v>
      </c>
      <c r="AZ32" s="148">
        <f t="shared" ca="1" si="561"/>
        <v>0</v>
      </c>
      <c r="BA32" s="148">
        <f t="shared" ca="1" si="561"/>
        <v>0</v>
      </c>
      <c r="BB32" s="148">
        <f t="shared" ca="1" si="561"/>
        <v>0</v>
      </c>
      <c r="BC32" s="148">
        <f t="shared" ca="1" si="561"/>
        <v>0</v>
      </c>
      <c r="BD32" s="148">
        <f t="shared" ca="1" si="561"/>
        <v>0</v>
      </c>
      <c r="BE32" s="148">
        <f t="shared" ca="1" si="561"/>
        <v>0</v>
      </c>
      <c r="BF32" s="148">
        <f t="shared" ca="1" si="561"/>
        <v>0</v>
      </c>
      <c r="BG32" s="148">
        <f t="shared" ca="1" si="561"/>
        <v>0</v>
      </c>
      <c r="BH32" s="148">
        <f t="shared" ca="1" si="561"/>
        <v>0</v>
      </c>
      <c r="BI32" s="148">
        <f t="shared" ca="1" si="561"/>
        <v>0</v>
      </c>
      <c r="BJ32" s="148">
        <f t="shared" ca="1" si="561"/>
        <v>0</v>
      </c>
      <c r="BK32" s="148">
        <f t="shared" ca="1" si="561"/>
        <v>0</v>
      </c>
      <c r="BL32" s="148">
        <f t="shared" ca="1" si="561"/>
        <v>0</v>
      </c>
      <c r="BM32" s="148">
        <f t="shared" ca="1" si="561"/>
        <v>0</v>
      </c>
      <c r="BN32" s="148">
        <f t="shared" ca="1" si="561"/>
        <v>0</v>
      </c>
      <c r="BO32" s="148">
        <f t="shared" ca="1" si="561"/>
        <v>0</v>
      </c>
      <c r="BP32" s="148">
        <f t="shared" ca="1" si="561"/>
        <v>0</v>
      </c>
      <c r="BQ32" s="148">
        <f t="shared" ca="1" si="561"/>
        <v>0</v>
      </c>
      <c r="BR32" s="148">
        <f t="shared" ref="BR32:CU32" ca="1" si="562">BQ36</f>
        <v>0</v>
      </c>
      <c r="BS32" s="148">
        <f t="shared" ca="1" si="562"/>
        <v>0</v>
      </c>
      <c r="BT32" s="148">
        <f t="shared" ca="1" si="562"/>
        <v>0</v>
      </c>
      <c r="BU32" s="148">
        <f t="shared" ca="1" si="562"/>
        <v>0</v>
      </c>
      <c r="BV32" s="148">
        <f t="shared" ca="1" si="562"/>
        <v>0</v>
      </c>
      <c r="BW32" s="148">
        <f t="shared" ca="1" si="562"/>
        <v>0</v>
      </c>
      <c r="BX32" s="148">
        <f t="shared" ca="1" si="562"/>
        <v>0</v>
      </c>
      <c r="BY32" s="148">
        <f t="shared" ca="1" si="562"/>
        <v>0</v>
      </c>
      <c r="BZ32" s="148">
        <f t="shared" ca="1" si="562"/>
        <v>0</v>
      </c>
      <c r="CA32" s="148">
        <f t="shared" ca="1" si="562"/>
        <v>0</v>
      </c>
      <c r="CB32" s="148">
        <f t="shared" ca="1" si="562"/>
        <v>0</v>
      </c>
      <c r="CC32" s="148">
        <f t="shared" ca="1" si="562"/>
        <v>0</v>
      </c>
      <c r="CD32" s="148">
        <f t="shared" ca="1" si="562"/>
        <v>0</v>
      </c>
      <c r="CE32" s="148">
        <f t="shared" ca="1" si="562"/>
        <v>0</v>
      </c>
      <c r="CF32" s="148">
        <f t="shared" ca="1" si="562"/>
        <v>0</v>
      </c>
      <c r="CG32" s="148">
        <f t="shared" ca="1" si="562"/>
        <v>0</v>
      </c>
      <c r="CH32" s="148">
        <f t="shared" ca="1" si="562"/>
        <v>0</v>
      </c>
      <c r="CI32" s="148">
        <f t="shared" ca="1" si="562"/>
        <v>0</v>
      </c>
      <c r="CJ32" s="148">
        <f t="shared" ca="1" si="562"/>
        <v>0</v>
      </c>
      <c r="CK32" s="148">
        <f t="shared" ca="1" si="562"/>
        <v>0</v>
      </c>
      <c r="CL32" s="148">
        <f t="shared" ca="1" si="562"/>
        <v>0</v>
      </c>
      <c r="CM32" s="148">
        <f t="shared" ca="1" si="562"/>
        <v>0</v>
      </c>
      <c r="CN32" s="148">
        <f t="shared" ca="1" si="562"/>
        <v>0</v>
      </c>
      <c r="CO32" s="148">
        <f t="shared" ca="1" si="562"/>
        <v>0</v>
      </c>
      <c r="CP32" s="148">
        <f t="shared" ca="1" si="562"/>
        <v>0</v>
      </c>
      <c r="CQ32" s="148">
        <f t="shared" ca="1" si="562"/>
        <v>0</v>
      </c>
      <c r="CR32" s="148">
        <f t="shared" ca="1" si="562"/>
        <v>0</v>
      </c>
      <c r="CS32" s="148">
        <f t="shared" ca="1" si="562"/>
        <v>0</v>
      </c>
      <c r="CT32" s="148">
        <f t="shared" ca="1" si="562"/>
        <v>0</v>
      </c>
      <c r="CU32" s="148">
        <f t="shared" ca="1" si="562"/>
        <v>0</v>
      </c>
      <c r="CV32" s="148">
        <f t="shared" ref="CV32" ca="1" si="563">CU36</f>
        <v>0</v>
      </c>
      <c r="CW32" s="148">
        <f t="shared" ref="CW32" ca="1" si="564">CV36</f>
        <v>0</v>
      </c>
      <c r="CX32" s="148">
        <f t="shared" ref="CX32" ca="1" si="565">CW36</f>
        <v>0</v>
      </c>
      <c r="CY32" s="148">
        <f t="shared" ref="CY32" ca="1" si="566">CX36</f>
        <v>0</v>
      </c>
      <c r="CZ32" s="148">
        <f t="shared" ref="CZ32" ca="1" si="567">CY36</f>
        <v>0</v>
      </c>
      <c r="DA32" s="148">
        <f t="shared" ref="DA32" ca="1" si="568">CZ36</f>
        <v>0</v>
      </c>
      <c r="DB32" s="148">
        <f t="shared" ref="DB32" ca="1" si="569">DA36</f>
        <v>0</v>
      </c>
      <c r="DC32" s="148">
        <f t="shared" ref="DC32" ca="1" si="570">DB36</f>
        <v>0</v>
      </c>
      <c r="DD32" s="148">
        <f t="shared" ref="DD32" ca="1" si="571">DC36</f>
        <v>0</v>
      </c>
      <c r="DE32" s="148">
        <f t="shared" ref="DE32" ca="1" si="572">DD36</f>
        <v>0</v>
      </c>
      <c r="DF32" s="148">
        <f t="shared" ref="DF32" ca="1" si="573">DE36</f>
        <v>0</v>
      </c>
      <c r="DG32" s="148">
        <f t="shared" ref="DG32" ca="1" si="574">DF36</f>
        <v>0</v>
      </c>
      <c r="DH32" s="148">
        <f t="shared" ref="DH32" ca="1" si="575">DG36</f>
        <v>0</v>
      </c>
      <c r="DI32" s="148">
        <f t="shared" ref="DI32" ca="1" si="576">DH36</f>
        <v>0</v>
      </c>
      <c r="DJ32" s="148">
        <f t="shared" ref="DJ32" ca="1" si="577">DI36</f>
        <v>0</v>
      </c>
      <c r="DK32" s="148">
        <f t="shared" ref="DK32" ca="1" si="578">DJ36</f>
        <v>0</v>
      </c>
      <c r="DL32" s="148">
        <f t="shared" ref="DL32" ca="1" si="579">DK36</f>
        <v>0</v>
      </c>
      <c r="DM32" s="148">
        <f t="shared" ref="DM32" ca="1" si="580">DL36</f>
        <v>0</v>
      </c>
      <c r="DN32" s="148">
        <f t="shared" ref="DN32" ca="1" si="581">DM36</f>
        <v>0</v>
      </c>
      <c r="DO32" s="148">
        <f t="shared" ref="DO32" ca="1" si="582">DN36</f>
        <v>0</v>
      </c>
      <c r="DP32" s="148">
        <f t="shared" ref="DP32" ca="1" si="583">DO36</f>
        <v>0</v>
      </c>
      <c r="DQ32" s="148">
        <f t="shared" ref="DQ32" ca="1" si="584">DP36</f>
        <v>0</v>
      </c>
      <c r="DR32" s="148">
        <f t="shared" ref="DR32" ca="1" si="585">DQ36</f>
        <v>0</v>
      </c>
      <c r="DS32" s="148">
        <f t="shared" ref="DS32" ca="1" si="586">DR36</f>
        <v>0</v>
      </c>
      <c r="DT32" s="148">
        <f t="shared" ref="DT32" ca="1" si="587">DS36</f>
        <v>0</v>
      </c>
      <c r="DU32" s="148">
        <f t="shared" ref="DU32" ca="1" si="588">DT36</f>
        <v>0</v>
      </c>
      <c r="DV32" s="148">
        <f t="shared" ref="DV32" ca="1" si="589">DU36</f>
        <v>0</v>
      </c>
      <c r="DW32" s="148">
        <f t="shared" ref="DW32" ca="1" si="590">DV36</f>
        <v>0</v>
      </c>
      <c r="DX32" s="148">
        <f t="shared" ref="DX32" ca="1" si="591">DW36</f>
        <v>0</v>
      </c>
      <c r="DY32" s="148">
        <f t="shared" ref="DY32" ca="1" si="592">DX36</f>
        <v>0</v>
      </c>
      <c r="DZ32" s="148">
        <f t="shared" ref="DZ32" ca="1" si="593">DY36</f>
        <v>0</v>
      </c>
      <c r="EA32" s="148">
        <f t="shared" ref="EA32" ca="1" si="594">DZ36</f>
        <v>0</v>
      </c>
      <c r="EB32" s="148">
        <f t="shared" ref="EB32" ca="1" si="595">EA36</f>
        <v>0</v>
      </c>
      <c r="EC32" s="148">
        <f t="shared" ref="EC32" ca="1" si="596">EB36</f>
        <v>0</v>
      </c>
      <c r="ED32" s="148">
        <f t="shared" ref="ED32" ca="1" si="597">EC36</f>
        <v>0</v>
      </c>
      <c r="EE32" s="148">
        <f t="shared" ref="EE32" ca="1" si="598">ED36</f>
        <v>0</v>
      </c>
    </row>
    <row r="33" spans="1:135" x14ac:dyDescent="0.35">
      <c r="A33" s="29"/>
      <c r="B33" s="147" t="s">
        <v>22</v>
      </c>
      <c r="C33" s="148">
        <f ca="1">C34*('In depth results'!L6/12)</f>
        <v>0</v>
      </c>
      <c r="D33" s="148">
        <f ca="1">D32*('In depth results'!$C$6/12)</f>
        <v>0</v>
      </c>
      <c r="E33" s="148">
        <f ca="1">E32*('In depth results'!$C$6/12)</f>
        <v>0</v>
      </c>
      <c r="F33" s="148">
        <f ca="1">F32*('In depth results'!$C$6/12)</f>
        <v>0</v>
      </c>
      <c r="G33" s="148">
        <f ca="1">G32*('In depth results'!$C$6/12)</f>
        <v>0</v>
      </c>
      <c r="H33" s="148">
        <f ca="1">H32*('In depth results'!$C$6/12)</f>
        <v>0</v>
      </c>
      <c r="I33" s="148">
        <f ca="1">I32*('In depth results'!$C$6/12)</f>
        <v>0</v>
      </c>
      <c r="J33" s="148">
        <f ca="1">J32*('In depth results'!$C$6/12)</f>
        <v>0</v>
      </c>
      <c r="K33" s="148">
        <f ca="1">K32*('In depth results'!$C$6/12)</f>
        <v>0</v>
      </c>
      <c r="L33" s="148">
        <f ca="1">L32*('In depth results'!$C$6/12)</f>
        <v>0</v>
      </c>
      <c r="M33" s="148">
        <f ca="1">M32*('In depth results'!$C$6/12)</f>
        <v>0</v>
      </c>
      <c r="N33" s="148">
        <f ca="1">N32*('In depth results'!$C$6/12)</f>
        <v>0</v>
      </c>
      <c r="O33" s="148">
        <f ca="1">O32*('In depth results'!$C$6/12)</f>
        <v>0</v>
      </c>
      <c r="P33" s="148">
        <f ca="1">P32*('In depth results'!$C$6/12)</f>
        <v>0</v>
      </c>
      <c r="Q33" s="148">
        <f ca="1">Q32*('In depth results'!$C$6/12)</f>
        <v>0</v>
      </c>
      <c r="R33" s="148">
        <f ca="1">R32*('In depth results'!$C$6/12)</f>
        <v>0</v>
      </c>
      <c r="S33" s="148">
        <f ca="1">S32*('In depth results'!$C$6/12)</f>
        <v>0</v>
      </c>
      <c r="T33" s="148">
        <f ca="1">T32*('In depth results'!$C$6/12)</f>
        <v>0</v>
      </c>
      <c r="U33" s="148">
        <f ca="1">U32*('In depth results'!$C$6/12)</f>
        <v>0</v>
      </c>
      <c r="V33" s="148">
        <f ca="1">V32*('In depth results'!$C$6/12)</f>
        <v>0</v>
      </c>
      <c r="W33" s="148">
        <f ca="1">W32*('In depth results'!$C$6/12)</f>
        <v>0</v>
      </c>
      <c r="X33" s="148">
        <f ca="1">X32*('In depth results'!$C$6/12)</f>
        <v>0</v>
      </c>
      <c r="Y33" s="148">
        <f ca="1">Y32*('In depth results'!$C$6/12)</f>
        <v>0</v>
      </c>
      <c r="Z33" s="148">
        <f ca="1">Z32*('In depth results'!$C$6/12)</f>
        <v>0</v>
      </c>
      <c r="AA33" s="148">
        <f ca="1">AA32*('In depth results'!$C$6/12)</f>
        <v>0</v>
      </c>
      <c r="AB33" s="148">
        <f ca="1">AB32*('In depth results'!$C$6/12)</f>
        <v>0</v>
      </c>
      <c r="AC33" s="148">
        <f ca="1">AC32*('In depth results'!$C$6/12)</f>
        <v>0</v>
      </c>
      <c r="AD33" s="148">
        <f ca="1">AD32*('In depth results'!$C$6/12)</f>
        <v>0</v>
      </c>
      <c r="AE33" s="148">
        <f ca="1">AE32*('In depth results'!$C$6/12)</f>
        <v>0</v>
      </c>
      <c r="AF33" s="148">
        <f ca="1">AF32*('In depth results'!$C$6/12)</f>
        <v>0</v>
      </c>
      <c r="AG33" s="148">
        <f ca="1">AG32*('In depth results'!$C$6/12)</f>
        <v>0</v>
      </c>
      <c r="AH33" s="148">
        <f ca="1">AH32*('In depth results'!$C$6/12)</f>
        <v>0</v>
      </c>
      <c r="AI33" s="148">
        <f ca="1">AI32*('In depth results'!$C$6/12)</f>
        <v>0</v>
      </c>
      <c r="AJ33" s="148">
        <f ca="1">AJ32*('In depth results'!$C$6/12)</f>
        <v>0</v>
      </c>
      <c r="AK33" s="148">
        <f ca="1">AK32*('In depth results'!$C$6/12)</f>
        <v>0</v>
      </c>
      <c r="AL33" s="148">
        <f ca="1">AL32*('In depth results'!$C$6/12)</f>
        <v>0</v>
      </c>
      <c r="AM33" s="148">
        <f ca="1">AM32*('In depth results'!$C$6/12)</f>
        <v>0</v>
      </c>
      <c r="AN33" s="148">
        <f ca="1">AN32*('In depth results'!$C$6/12)</f>
        <v>0</v>
      </c>
      <c r="AO33" s="148">
        <f ca="1">AO32*('In depth results'!$C$6/12)</f>
        <v>0</v>
      </c>
      <c r="AP33" s="148">
        <f ca="1">AP32*('In depth results'!$C$6/12)</f>
        <v>0</v>
      </c>
      <c r="AQ33" s="148">
        <f ca="1">AQ32*('In depth results'!$C$6/12)</f>
        <v>0</v>
      </c>
      <c r="AR33" s="148">
        <f ca="1">AR32*('In depth results'!$C$6/12)</f>
        <v>0</v>
      </c>
      <c r="AS33" s="148">
        <f ca="1">AS32*('In depth results'!$C$6/12)</f>
        <v>0</v>
      </c>
      <c r="AT33" s="148">
        <f ca="1">AT32*('In depth results'!$C$6/12)</f>
        <v>0</v>
      </c>
      <c r="AU33" s="148">
        <f ca="1">AU32*('In depth results'!$C$6/12)</f>
        <v>0</v>
      </c>
      <c r="AV33" s="148">
        <f ca="1">AV32*('In depth results'!$C$6/12)</f>
        <v>0</v>
      </c>
      <c r="AW33" s="148">
        <f ca="1">AW32*('In depth results'!$C$6/12)</f>
        <v>0</v>
      </c>
      <c r="AX33" s="148">
        <f ca="1">AX32*('In depth results'!$C$6/12)</f>
        <v>0</v>
      </c>
      <c r="AY33" s="148">
        <f ca="1">AY32*('In depth results'!$C$6/12)</f>
        <v>0</v>
      </c>
      <c r="AZ33" s="148">
        <f ca="1">AZ32*('In depth results'!$C$6/12)</f>
        <v>0</v>
      </c>
      <c r="BA33" s="148">
        <f ca="1">BA32*('In depth results'!$C$6/12)</f>
        <v>0</v>
      </c>
      <c r="BB33" s="148">
        <f ca="1">BB32*('In depth results'!$C$6/12)</f>
        <v>0</v>
      </c>
      <c r="BC33" s="148">
        <f ca="1">BC32*('In depth results'!$C$6/12)</f>
        <v>0</v>
      </c>
      <c r="BD33" s="148">
        <f ca="1">BD32*('In depth results'!$C$6/12)</f>
        <v>0</v>
      </c>
      <c r="BE33" s="148">
        <f ca="1">BE32*('In depth results'!$C$6/12)</f>
        <v>0</v>
      </c>
      <c r="BF33" s="148">
        <f ca="1">BF32*('In depth results'!$C$6/12)</f>
        <v>0</v>
      </c>
      <c r="BG33" s="148">
        <f ca="1">BG32*('In depth results'!$C$6/12)</f>
        <v>0</v>
      </c>
      <c r="BH33" s="148">
        <f ca="1">BH32*('In depth results'!$C$6/12)</f>
        <v>0</v>
      </c>
      <c r="BI33" s="148">
        <f ca="1">BI32*('In depth results'!$C$6/12)</f>
        <v>0</v>
      </c>
      <c r="BJ33" s="148">
        <f ca="1">BJ32*('In depth results'!$C$6/12)</f>
        <v>0</v>
      </c>
      <c r="BK33" s="148">
        <f ca="1">BK32*('In depth results'!$C$6/12)</f>
        <v>0</v>
      </c>
      <c r="BL33" s="148">
        <f ca="1">BL32*('In depth results'!$C$6/12)</f>
        <v>0</v>
      </c>
      <c r="BM33" s="148">
        <f ca="1">BM32*('In depth results'!$C$6/12)</f>
        <v>0</v>
      </c>
      <c r="BN33" s="148">
        <f ca="1">BN32*('In depth results'!$C$6/12)</f>
        <v>0</v>
      </c>
      <c r="BO33" s="148">
        <f ca="1">BO32*('In depth results'!$C$6/12)</f>
        <v>0</v>
      </c>
      <c r="BP33" s="148">
        <f ca="1">BP32*('In depth results'!$C$6/12)</f>
        <v>0</v>
      </c>
      <c r="BQ33" s="148">
        <f ca="1">BQ32*('In depth results'!$C$6/12)</f>
        <v>0</v>
      </c>
      <c r="BR33" s="148">
        <f ca="1">BR32*('In depth results'!$C$6/12)</f>
        <v>0</v>
      </c>
      <c r="BS33" s="148">
        <f ca="1">BS32*('In depth results'!$C$6/12)</f>
        <v>0</v>
      </c>
      <c r="BT33" s="148">
        <f ca="1">BT32*('In depth results'!$C$6/12)</f>
        <v>0</v>
      </c>
      <c r="BU33" s="148">
        <f ca="1">BU32*('In depth results'!$C$6/12)</f>
        <v>0</v>
      </c>
      <c r="BV33" s="148">
        <f ca="1">BV32*('In depth results'!$C$6/12)</f>
        <v>0</v>
      </c>
      <c r="BW33" s="148">
        <f ca="1">BW32*('In depth results'!$C$6/12)</f>
        <v>0</v>
      </c>
      <c r="BX33" s="148">
        <f ca="1">BX32*('In depth results'!$C$6/12)</f>
        <v>0</v>
      </c>
      <c r="BY33" s="148">
        <f ca="1">BY32*('In depth results'!$C$6/12)</f>
        <v>0</v>
      </c>
      <c r="BZ33" s="148">
        <f ca="1">BZ32*('In depth results'!$C$6/12)</f>
        <v>0</v>
      </c>
      <c r="CA33" s="148">
        <f ca="1">CA32*('In depth results'!$C$6/12)</f>
        <v>0</v>
      </c>
      <c r="CB33" s="148">
        <f ca="1">CB32*('In depth results'!$C$6/12)</f>
        <v>0</v>
      </c>
      <c r="CC33" s="148">
        <f ca="1">CC32*('In depth results'!$C$6/12)</f>
        <v>0</v>
      </c>
      <c r="CD33" s="148">
        <f ca="1">CD32*('In depth results'!$C$6/12)</f>
        <v>0</v>
      </c>
      <c r="CE33" s="148">
        <f ca="1">CE32*('In depth results'!$C$6/12)</f>
        <v>0</v>
      </c>
      <c r="CF33" s="148">
        <f ca="1">CF32*('In depth results'!$C$6/12)</f>
        <v>0</v>
      </c>
      <c r="CG33" s="148">
        <f ca="1">CG32*('In depth results'!$C$6/12)</f>
        <v>0</v>
      </c>
      <c r="CH33" s="148">
        <f ca="1">CH32*('In depth results'!$C$6/12)</f>
        <v>0</v>
      </c>
      <c r="CI33" s="148">
        <f ca="1">CI32*('In depth results'!$C$6/12)</f>
        <v>0</v>
      </c>
      <c r="CJ33" s="148">
        <f ca="1">CJ32*('In depth results'!$C$6/12)</f>
        <v>0</v>
      </c>
      <c r="CK33" s="148">
        <f ca="1">CK32*('In depth results'!$C$6/12)</f>
        <v>0</v>
      </c>
      <c r="CL33" s="148">
        <f ca="1">CL32*('In depth results'!$C$6/12)</f>
        <v>0</v>
      </c>
      <c r="CM33" s="148">
        <f ca="1">CM32*('In depth results'!$C$6/12)</f>
        <v>0</v>
      </c>
      <c r="CN33" s="148">
        <f ca="1">CN32*('In depth results'!$C$6/12)</f>
        <v>0</v>
      </c>
      <c r="CO33" s="148">
        <f ca="1">CO32*('In depth results'!$C$6/12)</f>
        <v>0</v>
      </c>
      <c r="CP33" s="148">
        <f ca="1">CP32*('In depth results'!$C$6/12)</f>
        <v>0</v>
      </c>
      <c r="CQ33" s="148">
        <f ca="1">CQ32*('In depth results'!$C$6/12)</f>
        <v>0</v>
      </c>
      <c r="CR33" s="148">
        <f ca="1">CR32*('In depth results'!$C$6/12)</f>
        <v>0</v>
      </c>
      <c r="CS33" s="148">
        <f ca="1">CS32*('In depth results'!$C$6/12)</f>
        <v>0</v>
      </c>
      <c r="CT33" s="148">
        <f ca="1">CT32*('In depth results'!$C$6/12)</f>
        <v>0</v>
      </c>
      <c r="CU33" s="148">
        <f ca="1">CU32*('In depth results'!$C$6/12)</f>
        <v>0</v>
      </c>
      <c r="CV33" s="148">
        <f ca="1">CV32*('In depth results'!$C$6/12)</f>
        <v>0</v>
      </c>
      <c r="CW33" s="148">
        <f ca="1">CW32*('In depth results'!$C$6/12)</f>
        <v>0</v>
      </c>
      <c r="CX33" s="148">
        <f ca="1">CX32*('In depth results'!$C$6/12)</f>
        <v>0</v>
      </c>
      <c r="CY33" s="148">
        <f ca="1">CY32*('In depth results'!$C$6/12)</f>
        <v>0</v>
      </c>
      <c r="CZ33" s="148">
        <f ca="1">CZ32*('In depth results'!$C$6/12)</f>
        <v>0</v>
      </c>
      <c r="DA33" s="148">
        <f ca="1">DA32*('In depth results'!$C$6/12)</f>
        <v>0</v>
      </c>
      <c r="DB33" s="148">
        <f ca="1">DB32*('In depth results'!$C$6/12)</f>
        <v>0</v>
      </c>
      <c r="DC33" s="148">
        <f ca="1">DC32*('In depth results'!$C$6/12)</f>
        <v>0</v>
      </c>
      <c r="DD33" s="148">
        <f ca="1">DD32*('In depth results'!$C$6/12)</f>
        <v>0</v>
      </c>
      <c r="DE33" s="148">
        <f ca="1">DE32*('In depth results'!$C$6/12)</f>
        <v>0</v>
      </c>
      <c r="DF33" s="148">
        <f ca="1">DF32*('In depth results'!$C$6/12)</f>
        <v>0</v>
      </c>
      <c r="DG33" s="148">
        <f ca="1">DG32*('In depth results'!$C$6/12)</f>
        <v>0</v>
      </c>
      <c r="DH33" s="148">
        <f ca="1">DH32*('In depth results'!$C$6/12)</f>
        <v>0</v>
      </c>
      <c r="DI33" s="148">
        <f ca="1">DI32*('In depth results'!$C$6/12)</f>
        <v>0</v>
      </c>
      <c r="DJ33" s="148">
        <f ca="1">DJ32*('In depth results'!$C$6/12)</f>
        <v>0</v>
      </c>
      <c r="DK33" s="148">
        <f ca="1">DK32*('In depth results'!$C$6/12)</f>
        <v>0</v>
      </c>
      <c r="DL33" s="148">
        <f ca="1">DL32*('In depth results'!$C$6/12)</f>
        <v>0</v>
      </c>
      <c r="DM33" s="148">
        <f ca="1">DM32*('In depth results'!$C$6/12)</f>
        <v>0</v>
      </c>
      <c r="DN33" s="148">
        <f ca="1">DN32*('In depth results'!$C$6/12)</f>
        <v>0</v>
      </c>
      <c r="DO33" s="148">
        <f ca="1">DO32*('In depth results'!$C$6/12)</f>
        <v>0</v>
      </c>
      <c r="DP33" s="148">
        <f ca="1">DP32*('In depth results'!$C$6/12)</f>
        <v>0</v>
      </c>
      <c r="DQ33" s="148">
        <f ca="1">DQ32*('In depth results'!$C$6/12)</f>
        <v>0</v>
      </c>
      <c r="DR33" s="148">
        <f ca="1">DR32*('In depth results'!$C$6/12)</f>
        <v>0</v>
      </c>
      <c r="DS33" s="148">
        <f ca="1">DS32*('In depth results'!$C$6/12)</f>
        <v>0</v>
      </c>
      <c r="DT33" s="148">
        <f ca="1">DT32*('In depth results'!$C$6/12)</f>
        <v>0</v>
      </c>
      <c r="DU33" s="148">
        <f ca="1">DU32*('In depth results'!$C$6/12)</f>
        <v>0</v>
      </c>
      <c r="DV33" s="148">
        <f ca="1">DV32*('In depth results'!$C$6/12)</f>
        <v>0</v>
      </c>
      <c r="DW33" s="148">
        <f ca="1">DW32*('In depth results'!$C$6/12)</f>
        <v>0</v>
      </c>
      <c r="DX33" s="148">
        <f ca="1">DX32*('In depth results'!$C$6/12)</f>
        <v>0</v>
      </c>
      <c r="DY33" s="148">
        <f ca="1">DY32*('In depth results'!$C$6/12)</f>
        <v>0</v>
      </c>
      <c r="DZ33" s="148">
        <f ca="1">DZ32*('In depth results'!$C$6/12)</f>
        <v>0</v>
      </c>
      <c r="EA33" s="148">
        <f ca="1">EA32*('In depth results'!$C$6/12)</f>
        <v>0</v>
      </c>
      <c r="EB33" s="148">
        <f ca="1">EB32*('In depth results'!$C$6/12)</f>
        <v>0</v>
      </c>
      <c r="EC33" s="148">
        <f ca="1">EC32*('In depth results'!$C$6/12)</f>
        <v>0</v>
      </c>
      <c r="ED33" s="148">
        <f ca="1">ED32*('In depth results'!$C$6/12)</f>
        <v>0</v>
      </c>
      <c r="EE33" s="148">
        <f ca="1">EE32*('In depth results'!$C$6/12)</f>
        <v>0</v>
      </c>
    </row>
    <row r="34" spans="1:135" x14ac:dyDescent="0.35">
      <c r="A34" s="29"/>
      <c r="B34" s="147" t="s">
        <v>23</v>
      </c>
      <c r="C34" s="148">
        <f ca="1">'In depth results'!K6</f>
        <v>0</v>
      </c>
      <c r="D34" s="148">
        <f ca="1">D32+D33</f>
        <v>0</v>
      </c>
      <c r="E34" s="148">
        <f t="shared" ref="E34:BP34" ca="1" si="599">E32+E33</f>
        <v>0</v>
      </c>
      <c r="F34" s="148">
        <f t="shared" ca="1" si="599"/>
        <v>0</v>
      </c>
      <c r="G34" s="148">
        <f t="shared" ca="1" si="599"/>
        <v>0</v>
      </c>
      <c r="H34" s="148">
        <f t="shared" ca="1" si="599"/>
        <v>0</v>
      </c>
      <c r="I34" s="148">
        <f t="shared" ca="1" si="599"/>
        <v>0</v>
      </c>
      <c r="J34" s="148">
        <f t="shared" ca="1" si="599"/>
        <v>0</v>
      </c>
      <c r="K34" s="148">
        <f t="shared" ca="1" si="599"/>
        <v>0</v>
      </c>
      <c r="L34" s="148">
        <f t="shared" ca="1" si="599"/>
        <v>0</v>
      </c>
      <c r="M34" s="148">
        <f t="shared" ca="1" si="599"/>
        <v>0</v>
      </c>
      <c r="N34" s="148">
        <f t="shared" ca="1" si="599"/>
        <v>0</v>
      </c>
      <c r="O34" s="148">
        <f t="shared" ca="1" si="599"/>
        <v>0</v>
      </c>
      <c r="P34" s="148">
        <f t="shared" ca="1" si="599"/>
        <v>0</v>
      </c>
      <c r="Q34" s="148">
        <f t="shared" ca="1" si="599"/>
        <v>0</v>
      </c>
      <c r="R34" s="148">
        <f t="shared" ca="1" si="599"/>
        <v>0</v>
      </c>
      <c r="S34" s="148">
        <f t="shared" ca="1" si="599"/>
        <v>0</v>
      </c>
      <c r="T34" s="148">
        <f t="shared" ca="1" si="599"/>
        <v>0</v>
      </c>
      <c r="U34" s="148">
        <f t="shared" ca="1" si="599"/>
        <v>0</v>
      </c>
      <c r="V34" s="148">
        <f t="shared" ca="1" si="599"/>
        <v>0</v>
      </c>
      <c r="W34" s="148">
        <f t="shared" ca="1" si="599"/>
        <v>0</v>
      </c>
      <c r="X34" s="148">
        <f t="shared" ca="1" si="599"/>
        <v>0</v>
      </c>
      <c r="Y34" s="148">
        <f t="shared" ca="1" si="599"/>
        <v>0</v>
      </c>
      <c r="Z34" s="148">
        <f t="shared" ca="1" si="599"/>
        <v>0</v>
      </c>
      <c r="AA34" s="148">
        <f t="shared" ca="1" si="599"/>
        <v>0</v>
      </c>
      <c r="AB34" s="148">
        <f t="shared" ca="1" si="599"/>
        <v>0</v>
      </c>
      <c r="AC34" s="148">
        <f t="shared" ca="1" si="599"/>
        <v>0</v>
      </c>
      <c r="AD34" s="148">
        <f t="shared" ca="1" si="599"/>
        <v>0</v>
      </c>
      <c r="AE34" s="148">
        <f t="shared" ca="1" si="599"/>
        <v>0</v>
      </c>
      <c r="AF34" s="148">
        <f t="shared" ca="1" si="599"/>
        <v>0</v>
      </c>
      <c r="AG34" s="148">
        <f t="shared" ca="1" si="599"/>
        <v>0</v>
      </c>
      <c r="AH34" s="148">
        <f t="shared" ca="1" si="599"/>
        <v>0</v>
      </c>
      <c r="AI34" s="148">
        <f t="shared" ca="1" si="599"/>
        <v>0</v>
      </c>
      <c r="AJ34" s="148">
        <f t="shared" ca="1" si="599"/>
        <v>0</v>
      </c>
      <c r="AK34" s="148">
        <f t="shared" ca="1" si="599"/>
        <v>0</v>
      </c>
      <c r="AL34" s="148">
        <f t="shared" ca="1" si="599"/>
        <v>0</v>
      </c>
      <c r="AM34" s="148">
        <f t="shared" ca="1" si="599"/>
        <v>0</v>
      </c>
      <c r="AN34" s="148">
        <f t="shared" ca="1" si="599"/>
        <v>0</v>
      </c>
      <c r="AO34" s="148">
        <f t="shared" ca="1" si="599"/>
        <v>0</v>
      </c>
      <c r="AP34" s="148">
        <f t="shared" ca="1" si="599"/>
        <v>0</v>
      </c>
      <c r="AQ34" s="148">
        <f t="shared" ca="1" si="599"/>
        <v>0</v>
      </c>
      <c r="AR34" s="148">
        <f t="shared" ca="1" si="599"/>
        <v>0</v>
      </c>
      <c r="AS34" s="148">
        <f t="shared" ca="1" si="599"/>
        <v>0</v>
      </c>
      <c r="AT34" s="148">
        <f t="shared" ca="1" si="599"/>
        <v>0</v>
      </c>
      <c r="AU34" s="148">
        <f t="shared" ca="1" si="599"/>
        <v>0</v>
      </c>
      <c r="AV34" s="148">
        <f t="shared" ca="1" si="599"/>
        <v>0</v>
      </c>
      <c r="AW34" s="148">
        <f t="shared" ca="1" si="599"/>
        <v>0</v>
      </c>
      <c r="AX34" s="148">
        <f t="shared" ca="1" si="599"/>
        <v>0</v>
      </c>
      <c r="AY34" s="148">
        <f t="shared" ca="1" si="599"/>
        <v>0</v>
      </c>
      <c r="AZ34" s="148">
        <f t="shared" ca="1" si="599"/>
        <v>0</v>
      </c>
      <c r="BA34" s="148">
        <f t="shared" ca="1" si="599"/>
        <v>0</v>
      </c>
      <c r="BB34" s="148">
        <f t="shared" ca="1" si="599"/>
        <v>0</v>
      </c>
      <c r="BC34" s="148">
        <f t="shared" ca="1" si="599"/>
        <v>0</v>
      </c>
      <c r="BD34" s="148">
        <f t="shared" ca="1" si="599"/>
        <v>0</v>
      </c>
      <c r="BE34" s="148">
        <f t="shared" ca="1" si="599"/>
        <v>0</v>
      </c>
      <c r="BF34" s="148">
        <f t="shared" ca="1" si="599"/>
        <v>0</v>
      </c>
      <c r="BG34" s="148">
        <f t="shared" ca="1" si="599"/>
        <v>0</v>
      </c>
      <c r="BH34" s="148">
        <f t="shared" ca="1" si="599"/>
        <v>0</v>
      </c>
      <c r="BI34" s="148">
        <f t="shared" ca="1" si="599"/>
        <v>0</v>
      </c>
      <c r="BJ34" s="148">
        <f t="shared" ca="1" si="599"/>
        <v>0</v>
      </c>
      <c r="BK34" s="148">
        <f t="shared" ca="1" si="599"/>
        <v>0</v>
      </c>
      <c r="BL34" s="148">
        <f t="shared" ca="1" si="599"/>
        <v>0</v>
      </c>
      <c r="BM34" s="148">
        <f t="shared" ca="1" si="599"/>
        <v>0</v>
      </c>
      <c r="BN34" s="148">
        <f t="shared" ca="1" si="599"/>
        <v>0</v>
      </c>
      <c r="BO34" s="148">
        <f t="shared" ca="1" si="599"/>
        <v>0</v>
      </c>
      <c r="BP34" s="148">
        <f t="shared" ca="1" si="599"/>
        <v>0</v>
      </c>
      <c r="BQ34" s="148">
        <f t="shared" ref="BQ34:CU34" ca="1" si="600">BQ32+BQ33</f>
        <v>0</v>
      </c>
      <c r="BR34" s="148">
        <f t="shared" ca="1" si="600"/>
        <v>0</v>
      </c>
      <c r="BS34" s="148">
        <f t="shared" ca="1" si="600"/>
        <v>0</v>
      </c>
      <c r="BT34" s="148">
        <f t="shared" ca="1" si="600"/>
        <v>0</v>
      </c>
      <c r="BU34" s="148">
        <f t="shared" ca="1" si="600"/>
        <v>0</v>
      </c>
      <c r="BV34" s="148">
        <f t="shared" ca="1" si="600"/>
        <v>0</v>
      </c>
      <c r="BW34" s="148">
        <f t="shared" ca="1" si="600"/>
        <v>0</v>
      </c>
      <c r="BX34" s="148">
        <f t="shared" ca="1" si="600"/>
        <v>0</v>
      </c>
      <c r="BY34" s="148">
        <f t="shared" ca="1" si="600"/>
        <v>0</v>
      </c>
      <c r="BZ34" s="148">
        <f t="shared" ca="1" si="600"/>
        <v>0</v>
      </c>
      <c r="CA34" s="148">
        <f t="shared" ca="1" si="600"/>
        <v>0</v>
      </c>
      <c r="CB34" s="148">
        <f t="shared" ca="1" si="600"/>
        <v>0</v>
      </c>
      <c r="CC34" s="148">
        <f t="shared" ca="1" si="600"/>
        <v>0</v>
      </c>
      <c r="CD34" s="148">
        <f t="shared" ca="1" si="600"/>
        <v>0</v>
      </c>
      <c r="CE34" s="148">
        <f t="shared" ca="1" si="600"/>
        <v>0</v>
      </c>
      <c r="CF34" s="148">
        <f t="shared" ca="1" si="600"/>
        <v>0</v>
      </c>
      <c r="CG34" s="148">
        <f t="shared" ca="1" si="600"/>
        <v>0</v>
      </c>
      <c r="CH34" s="148">
        <f t="shared" ca="1" si="600"/>
        <v>0</v>
      </c>
      <c r="CI34" s="148">
        <f t="shared" ca="1" si="600"/>
        <v>0</v>
      </c>
      <c r="CJ34" s="148">
        <f t="shared" ca="1" si="600"/>
        <v>0</v>
      </c>
      <c r="CK34" s="148">
        <f t="shared" ca="1" si="600"/>
        <v>0</v>
      </c>
      <c r="CL34" s="148">
        <f t="shared" ca="1" si="600"/>
        <v>0</v>
      </c>
      <c r="CM34" s="148">
        <f t="shared" ca="1" si="600"/>
        <v>0</v>
      </c>
      <c r="CN34" s="148">
        <f t="shared" ca="1" si="600"/>
        <v>0</v>
      </c>
      <c r="CO34" s="148">
        <f t="shared" ca="1" si="600"/>
        <v>0</v>
      </c>
      <c r="CP34" s="148">
        <f t="shared" ca="1" si="600"/>
        <v>0</v>
      </c>
      <c r="CQ34" s="148">
        <f t="shared" ca="1" si="600"/>
        <v>0</v>
      </c>
      <c r="CR34" s="148">
        <f t="shared" ca="1" si="600"/>
        <v>0</v>
      </c>
      <c r="CS34" s="148">
        <f t="shared" ca="1" si="600"/>
        <v>0</v>
      </c>
      <c r="CT34" s="148">
        <f t="shared" ca="1" si="600"/>
        <v>0</v>
      </c>
      <c r="CU34" s="148">
        <f t="shared" ca="1" si="600"/>
        <v>0</v>
      </c>
      <c r="CV34" s="148">
        <f t="shared" ref="CV34:DR34" ca="1" si="601">CV32+CV33</f>
        <v>0</v>
      </c>
      <c r="CW34" s="148">
        <f t="shared" ca="1" si="601"/>
        <v>0</v>
      </c>
      <c r="CX34" s="148">
        <f t="shared" ca="1" si="601"/>
        <v>0</v>
      </c>
      <c r="CY34" s="148">
        <f t="shared" ca="1" si="601"/>
        <v>0</v>
      </c>
      <c r="CZ34" s="148">
        <f t="shared" ca="1" si="601"/>
        <v>0</v>
      </c>
      <c r="DA34" s="148">
        <f t="shared" ca="1" si="601"/>
        <v>0</v>
      </c>
      <c r="DB34" s="148">
        <f t="shared" ca="1" si="601"/>
        <v>0</v>
      </c>
      <c r="DC34" s="148">
        <f t="shared" ca="1" si="601"/>
        <v>0</v>
      </c>
      <c r="DD34" s="148">
        <f t="shared" ca="1" si="601"/>
        <v>0</v>
      </c>
      <c r="DE34" s="148">
        <f t="shared" ca="1" si="601"/>
        <v>0</v>
      </c>
      <c r="DF34" s="148">
        <f t="shared" ca="1" si="601"/>
        <v>0</v>
      </c>
      <c r="DG34" s="148">
        <f t="shared" ca="1" si="601"/>
        <v>0</v>
      </c>
      <c r="DH34" s="148">
        <f t="shared" ca="1" si="601"/>
        <v>0</v>
      </c>
      <c r="DI34" s="148">
        <f t="shared" ca="1" si="601"/>
        <v>0</v>
      </c>
      <c r="DJ34" s="148">
        <f t="shared" ca="1" si="601"/>
        <v>0</v>
      </c>
      <c r="DK34" s="148">
        <f t="shared" ca="1" si="601"/>
        <v>0</v>
      </c>
      <c r="DL34" s="148">
        <f t="shared" ca="1" si="601"/>
        <v>0</v>
      </c>
      <c r="DM34" s="148">
        <f t="shared" ca="1" si="601"/>
        <v>0</v>
      </c>
      <c r="DN34" s="148">
        <f t="shared" ca="1" si="601"/>
        <v>0</v>
      </c>
      <c r="DO34" s="148">
        <f t="shared" ca="1" si="601"/>
        <v>0</v>
      </c>
      <c r="DP34" s="148">
        <f t="shared" ca="1" si="601"/>
        <v>0</v>
      </c>
      <c r="DQ34" s="148">
        <f t="shared" ca="1" si="601"/>
        <v>0</v>
      </c>
      <c r="DR34" s="148">
        <f t="shared" ca="1" si="601"/>
        <v>0</v>
      </c>
      <c r="DS34" s="148">
        <f t="shared" ref="DS34:EE34" ca="1" si="602">DS32+DS33</f>
        <v>0</v>
      </c>
      <c r="DT34" s="148">
        <f t="shared" ca="1" si="602"/>
        <v>0</v>
      </c>
      <c r="DU34" s="148">
        <f t="shared" ca="1" si="602"/>
        <v>0</v>
      </c>
      <c r="DV34" s="148">
        <f t="shared" ca="1" si="602"/>
        <v>0</v>
      </c>
      <c r="DW34" s="148">
        <f t="shared" ca="1" si="602"/>
        <v>0</v>
      </c>
      <c r="DX34" s="148">
        <f t="shared" ca="1" si="602"/>
        <v>0</v>
      </c>
      <c r="DY34" s="148">
        <f t="shared" ca="1" si="602"/>
        <v>0</v>
      </c>
      <c r="DZ34" s="148">
        <f t="shared" ca="1" si="602"/>
        <v>0</v>
      </c>
      <c r="EA34" s="148">
        <f t="shared" ca="1" si="602"/>
        <v>0</v>
      </c>
      <c r="EB34" s="148">
        <f t="shared" ca="1" si="602"/>
        <v>0</v>
      </c>
      <c r="EC34" s="148">
        <f t="shared" ca="1" si="602"/>
        <v>0</v>
      </c>
      <c r="ED34" s="148">
        <f t="shared" ca="1" si="602"/>
        <v>0</v>
      </c>
      <c r="EE34" s="148">
        <f t="shared" ca="1" si="602"/>
        <v>0</v>
      </c>
    </row>
    <row r="35" spans="1:135" x14ac:dyDescent="0.35">
      <c r="A35" s="29"/>
      <c r="B35" s="147" t="s">
        <v>25</v>
      </c>
      <c r="C35" s="148">
        <f ca="1">'In depth results'!$M$6</f>
        <v>0</v>
      </c>
      <c r="D35" s="148">
        <f ca="1">'In depth results'!$M$6</f>
        <v>0</v>
      </c>
      <c r="E35" s="148">
        <f ca="1">'In depth results'!$M$6</f>
        <v>0</v>
      </c>
      <c r="F35" s="148">
        <f ca="1">'In depth results'!$M$6</f>
        <v>0</v>
      </c>
      <c r="G35" s="148">
        <f ca="1">'In depth results'!$M$6</f>
        <v>0</v>
      </c>
      <c r="H35" s="148">
        <f ca="1">'In depth results'!$M$6</f>
        <v>0</v>
      </c>
      <c r="I35" s="148">
        <f ca="1">'In depth results'!$M$6</f>
        <v>0</v>
      </c>
      <c r="J35" s="148">
        <f ca="1">'In depth results'!$M$6</f>
        <v>0</v>
      </c>
      <c r="K35" s="148">
        <f ca="1">'In depth results'!$M$6</f>
        <v>0</v>
      </c>
      <c r="L35" s="148">
        <f ca="1">'In depth results'!$M$6</f>
        <v>0</v>
      </c>
      <c r="M35" s="148">
        <f ca="1">'In depth results'!$M$6</f>
        <v>0</v>
      </c>
      <c r="N35" s="148">
        <f ca="1">'In depth results'!$M$6</f>
        <v>0</v>
      </c>
      <c r="O35" s="148">
        <f ca="1">'In depth results'!$M$6</f>
        <v>0</v>
      </c>
      <c r="P35" s="148">
        <f ca="1">'In depth results'!$M$6</f>
        <v>0</v>
      </c>
      <c r="Q35" s="148">
        <f ca="1">'In depth results'!$M$6</f>
        <v>0</v>
      </c>
      <c r="R35" s="148">
        <f ca="1">'In depth results'!$M$6</f>
        <v>0</v>
      </c>
      <c r="S35" s="148">
        <f ca="1">'In depth results'!$M$6</f>
        <v>0</v>
      </c>
      <c r="T35" s="148">
        <f ca="1">'In depth results'!$M$6</f>
        <v>0</v>
      </c>
      <c r="U35" s="148">
        <f ca="1">'In depth results'!$M$6</f>
        <v>0</v>
      </c>
      <c r="V35" s="148">
        <f ca="1">'In depth results'!$M$6</f>
        <v>0</v>
      </c>
      <c r="W35" s="148">
        <f ca="1">'In depth results'!$M$6</f>
        <v>0</v>
      </c>
      <c r="X35" s="148">
        <f ca="1">'In depth results'!$M$6</f>
        <v>0</v>
      </c>
      <c r="Y35" s="148">
        <f ca="1">'In depth results'!$M$6</f>
        <v>0</v>
      </c>
      <c r="Z35" s="148">
        <f ca="1">'In depth results'!$M$6</f>
        <v>0</v>
      </c>
      <c r="AA35" s="148">
        <f ca="1">'In depth results'!$M$6</f>
        <v>0</v>
      </c>
      <c r="AB35" s="148">
        <f ca="1">'In depth results'!$M$6</f>
        <v>0</v>
      </c>
      <c r="AC35" s="148">
        <f ca="1">'In depth results'!$M$6</f>
        <v>0</v>
      </c>
      <c r="AD35" s="148">
        <f ca="1">'In depth results'!$M$6</f>
        <v>0</v>
      </c>
      <c r="AE35" s="148">
        <f ca="1">'In depth results'!$M$6</f>
        <v>0</v>
      </c>
      <c r="AF35" s="148">
        <f ca="1">'In depth results'!$M$6</f>
        <v>0</v>
      </c>
      <c r="AG35" s="148">
        <f ca="1">'In depth results'!$M$6</f>
        <v>0</v>
      </c>
      <c r="AH35" s="148">
        <f ca="1">'In depth results'!$M$6</f>
        <v>0</v>
      </c>
      <c r="AI35" s="148">
        <f ca="1">'In depth results'!$M$6</f>
        <v>0</v>
      </c>
      <c r="AJ35" s="148">
        <f ca="1">'In depth results'!$M$6</f>
        <v>0</v>
      </c>
      <c r="AK35" s="148">
        <f ca="1">'In depth results'!$M$6</f>
        <v>0</v>
      </c>
      <c r="AL35" s="148">
        <f ca="1">'In depth results'!$M$6</f>
        <v>0</v>
      </c>
      <c r="AM35" s="148">
        <f ca="1">'In depth results'!$M$6</f>
        <v>0</v>
      </c>
      <c r="AN35" s="148">
        <f ca="1">'In depth results'!$M$6</f>
        <v>0</v>
      </c>
      <c r="AO35" s="148">
        <f ca="1">'In depth results'!$M$6</f>
        <v>0</v>
      </c>
      <c r="AP35" s="148">
        <f ca="1">'In depth results'!$M$6</f>
        <v>0</v>
      </c>
      <c r="AQ35" s="148">
        <f ca="1">'In depth results'!$M$6</f>
        <v>0</v>
      </c>
      <c r="AR35" s="148">
        <f ca="1">'In depth results'!$M$6</f>
        <v>0</v>
      </c>
      <c r="AS35" s="148">
        <f ca="1">'In depth results'!$M$6</f>
        <v>0</v>
      </c>
      <c r="AT35" s="148">
        <f ca="1">'In depth results'!$M$6</f>
        <v>0</v>
      </c>
      <c r="AU35" s="148">
        <f ca="1">'In depth results'!$M$6</f>
        <v>0</v>
      </c>
      <c r="AV35" s="148">
        <f ca="1">'In depth results'!$M$6</f>
        <v>0</v>
      </c>
      <c r="AW35" s="148">
        <f ca="1">'In depth results'!$M$6</f>
        <v>0</v>
      </c>
      <c r="AX35" s="148">
        <f ca="1">'In depth results'!$M$6</f>
        <v>0</v>
      </c>
      <c r="AY35" s="148">
        <f ca="1">'In depth results'!$M$6</f>
        <v>0</v>
      </c>
      <c r="AZ35" s="148">
        <f ca="1">'In depth results'!$M$6</f>
        <v>0</v>
      </c>
      <c r="BA35" s="148">
        <f ca="1">'In depth results'!$M$6</f>
        <v>0</v>
      </c>
      <c r="BB35" s="148">
        <f ca="1">'In depth results'!$M$6</f>
        <v>0</v>
      </c>
      <c r="BC35" s="148">
        <f ca="1">'In depth results'!$M$6</f>
        <v>0</v>
      </c>
      <c r="BD35" s="148">
        <f ca="1">'In depth results'!$M$6</f>
        <v>0</v>
      </c>
      <c r="BE35" s="148">
        <f ca="1">'In depth results'!$M$6</f>
        <v>0</v>
      </c>
      <c r="BF35" s="148">
        <f ca="1">'In depth results'!$M$6</f>
        <v>0</v>
      </c>
      <c r="BG35" s="148">
        <f ca="1">'In depth results'!$M$6</f>
        <v>0</v>
      </c>
      <c r="BH35" s="148">
        <f ca="1">'In depth results'!$M$6</f>
        <v>0</v>
      </c>
      <c r="BI35" s="148">
        <f ca="1">'In depth results'!$M$6</f>
        <v>0</v>
      </c>
      <c r="BJ35" s="148">
        <f ca="1">'In depth results'!$M$6</f>
        <v>0</v>
      </c>
      <c r="BK35" s="148">
        <f ca="1">'In depth results'!$M$6</f>
        <v>0</v>
      </c>
      <c r="BL35" s="148">
        <f ca="1">'In depth results'!$M$6</f>
        <v>0</v>
      </c>
      <c r="BM35" s="148">
        <f ca="1">'In depth results'!$M$6</f>
        <v>0</v>
      </c>
      <c r="BN35" s="148">
        <f ca="1">'In depth results'!$M$6</f>
        <v>0</v>
      </c>
      <c r="BO35" s="148">
        <f ca="1">'In depth results'!$M$6</f>
        <v>0</v>
      </c>
      <c r="BP35" s="148">
        <f ca="1">'In depth results'!$M$6</f>
        <v>0</v>
      </c>
      <c r="BQ35" s="148">
        <f ca="1">'In depth results'!$M$6</f>
        <v>0</v>
      </c>
      <c r="BR35" s="148">
        <f ca="1">'In depth results'!$M$6</f>
        <v>0</v>
      </c>
      <c r="BS35" s="148">
        <f ca="1">'In depth results'!$M$6</f>
        <v>0</v>
      </c>
      <c r="BT35" s="148">
        <f ca="1">'In depth results'!$M$6</f>
        <v>0</v>
      </c>
      <c r="BU35" s="148">
        <f ca="1">'In depth results'!$M$6</f>
        <v>0</v>
      </c>
      <c r="BV35" s="148">
        <f ca="1">'In depth results'!$M$6</f>
        <v>0</v>
      </c>
      <c r="BW35" s="148">
        <f ca="1">'In depth results'!$M$6</f>
        <v>0</v>
      </c>
      <c r="BX35" s="148">
        <f ca="1">'In depth results'!$M$6</f>
        <v>0</v>
      </c>
      <c r="BY35" s="148">
        <f ca="1">'In depth results'!$M$6</f>
        <v>0</v>
      </c>
      <c r="BZ35" s="148">
        <f ca="1">'In depth results'!$M$6</f>
        <v>0</v>
      </c>
      <c r="CA35" s="148">
        <f ca="1">'In depth results'!$M$6</f>
        <v>0</v>
      </c>
      <c r="CB35" s="148">
        <f ca="1">'In depth results'!$M$6</f>
        <v>0</v>
      </c>
      <c r="CC35" s="148">
        <f ca="1">'In depth results'!$M$6</f>
        <v>0</v>
      </c>
      <c r="CD35" s="148">
        <f ca="1">'In depth results'!$M$6</f>
        <v>0</v>
      </c>
      <c r="CE35" s="148">
        <f ca="1">'In depth results'!$M$6</f>
        <v>0</v>
      </c>
      <c r="CF35" s="148">
        <f ca="1">'In depth results'!$M$6</f>
        <v>0</v>
      </c>
      <c r="CG35" s="148">
        <f ca="1">'In depth results'!$M$6</f>
        <v>0</v>
      </c>
      <c r="CH35" s="148">
        <f ca="1">'In depth results'!$M$6</f>
        <v>0</v>
      </c>
      <c r="CI35" s="148">
        <f ca="1">'In depth results'!$M$6</f>
        <v>0</v>
      </c>
      <c r="CJ35" s="148">
        <f ca="1">'In depth results'!$M$6</f>
        <v>0</v>
      </c>
      <c r="CK35" s="148">
        <f ca="1">'In depth results'!$M$6</f>
        <v>0</v>
      </c>
      <c r="CL35" s="148">
        <f ca="1">'In depth results'!$M$6</f>
        <v>0</v>
      </c>
      <c r="CM35" s="148">
        <f ca="1">'In depth results'!$M$6</f>
        <v>0</v>
      </c>
      <c r="CN35" s="148">
        <f ca="1">'In depth results'!$M$6</f>
        <v>0</v>
      </c>
      <c r="CO35" s="148">
        <f ca="1">'In depth results'!$M$6</f>
        <v>0</v>
      </c>
      <c r="CP35" s="148">
        <f ca="1">'In depth results'!$M$6</f>
        <v>0</v>
      </c>
      <c r="CQ35" s="148">
        <f ca="1">'In depth results'!$M$6</f>
        <v>0</v>
      </c>
      <c r="CR35" s="148">
        <f ca="1">'In depth results'!$M$6</f>
        <v>0</v>
      </c>
      <c r="CS35" s="148">
        <f ca="1">'In depth results'!$M$6</f>
        <v>0</v>
      </c>
      <c r="CT35" s="148">
        <f ca="1">'In depth results'!$M$6</f>
        <v>0</v>
      </c>
      <c r="CU35" s="148">
        <f ca="1">'In depth results'!$M$6</f>
        <v>0</v>
      </c>
      <c r="CV35" s="148">
        <f ca="1">'In depth results'!$M$6</f>
        <v>0</v>
      </c>
      <c r="CW35" s="148">
        <f ca="1">'In depth results'!$M$6</f>
        <v>0</v>
      </c>
      <c r="CX35" s="148">
        <f ca="1">'In depth results'!$M$6</f>
        <v>0</v>
      </c>
      <c r="CY35" s="148">
        <f ca="1">'In depth results'!$M$6</f>
        <v>0</v>
      </c>
      <c r="CZ35" s="148">
        <f ca="1">'In depth results'!$M$6</f>
        <v>0</v>
      </c>
      <c r="DA35" s="148">
        <f ca="1">'In depth results'!$M$6</f>
        <v>0</v>
      </c>
      <c r="DB35" s="148">
        <f ca="1">'In depth results'!$M$6</f>
        <v>0</v>
      </c>
      <c r="DC35" s="148">
        <f ca="1">'In depth results'!$M$6</f>
        <v>0</v>
      </c>
      <c r="DD35" s="148">
        <f ca="1">'In depth results'!$M$6</f>
        <v>0</v>
      </c>
      <c r="DE35" s="148">
        <f ca="1">'In depth results'!$M$6</f>
        <v>0</v>
      </c>
      <c r="DF35" s="148">
        <f ca="1">'In depth results'!$M$6</f>
        <v>0</v>
      </c>
      <c r="DG35" s="148">
        <f ca="1">'In depth results'!$M$6</f>
        <v>0</v>
      </c>
      <c r="DH35" s="148">
        <f ca="1">'In depth results'!$M$6</f>
        <v>0</v>
      </c>
      <c r="DI35" s="148">
        <f ca="1">'In depth results'!$M$6</f>
        <v>0</v>
      </c>
      <c r="DJ35" s="148">
        <f ca="1">'In depth results'!$M$6</f>
        <v>0</v>
      </c>
      <c r="DK35" s="148">
        <f ca="1">'In depth results'!$M$6</f>
        <v>0</v>
      </c>
      <c r="DL35" s="148">
        <f ca="1">'In depth results'!$M$6</f>
        <v>0</v>
      </c>
      <c r="DM35" s="148">
        <f ca="1">'In depth results'!$M$6</f>
        <v>0</v>
      </c>
      <c r="DN35" s="148">
        <f ca="1">'In depth results'!$M$6</f>
        <v>0</v>
      </c>
      <c r="DO35" s="148">
        <f ca="1">'In depth results'!$M$6</f>
        <v>0</v>
      </c>
      <c r="DP35" s="148">
        <f ca="1">'In depth results'!$M$6</f>
        <v>0</v>
      </c>
      <c r="DQ35" s="148">
        <f ca="1">'In depth results'!$M$6</f>
        <v>0</v>
      </c>
      <c r="DR35" s="148">
        <f ca="1">'In depth results'!$M$6</f>
        <v>0</v>
      </c>
      <c r="DS35" s="148">
        <f ca="1">'In depth results'!$M$6</f>
        <v>0</v>
      </c>
      <c r="DT35" s="148">
        <f ca="1">'In depth results'!$M$6</f>
        <v>0</v>
      </c>
      <c r="DU35" s="148">
        <f ca="1">'In depth results'!$M$6</f>
        <v>0</v>
      </c>
      <c r="DV35" s="148">
        <f ca="1">'In depth results'!$M$6</f>
        <v>0</v>
      </c>
      <c r="DW35" s="148">
        <f ca="1">'In depth results'!$M$6</f>
        <v>0</v>
      </c>
      <c r="DX35" s="148">
        <f ca="1">'In depth results'!$M$6</f>
        <v>0</v>
      </c>
      <c r="DY35" s="148">
        <f ca="1">'In depth results'!$M$6</f>
        <v>0</v>
      </c>
      <c r="DZ35" s="148">
        <f ca="1">'In depth results'!$M$6</f>
        <v>0</v>
      </c>
      <c r="EA35" s="148">
        <f ca="1">'In depth results'!$M$6</f>
        <v>0</v>
      </c>
      <c r="EB35" s="148">
        <f ca="1">'In depth results'!$M$6</f>
        <v>0</v>
      </c>
      <c r="EC35" s="148">
        <f ca="1">'In depth results'!$M$6</f>
        <v>0</v>
      </c>
      <c r="ED35" s="148">
        <f ca="1">'In depth results'!$M$6</f>
        <v>0</v>
      </c>
      <c r="EE35" s="148">
        <f ca="1">'In depth results'!$M$6</f>
        <v>0</v>
      </c>
    </row>
    <row r="36" spans="1:135" x14ac:dyDescent="0.35">
      <c r="A36" s="29"/>
      <c r="B36" s="147" t="s">
        <v>26</v>
      </c>
      <c r="C36" s="148">
        <f ca="1">C34-C35+C33</f>
        <v>0</v>
      </c>
      <c r="D36" s="148">
        <f ca="1">IF(D35&gt;D34,0,D34-D35)</f>
        <v>0</v>
      </c>
      <c r="E36" s="148">
        <f t="shared" ref="E36" ca="1" si="603">IF(E35&gt;E34,0,E34-E35)</f>
        <v>0</v>
      </c>
      <c r="F36" s="148">
        <f t="shared" ref="F36" ca="1" si="604">IF(F35&gt;F34,0,F34-F35)</f>
        <v>0</v>
      </c>
      <c r="G36" s="148">
        <f t="shared" ref="G36" ca="1" si="605">IF(G35&gt;G34,0,G34-G35)</f>
        <v>0</v>
      </c>
      <c r="H36" s="148">
        <f t="shared" ref="H36" ca="1" si="606">IF(H35&gt;H34,0,H34-H35)</f>
        <v>0</v>
      </c>
      <c r="I36" s="148">
        <f t="shared" ref="I36" ca="1" si="607">IF(I35&gt;I34,0,I34-I35)</f>
        <v>0</v>
      </c>
      <c r="J36" s="148">
        <f t="shared" ref="J36" ca="1" si="608">IF(J35&gt;J34,0,J34-J35)</f>
        <v>0</v>
      </c>
      <c r="K36" s="148">
        <f t="shared" ref="K36" ca="1" si="609">IF(K35&gt;K34,0,K34-K35)</f>
        <v>0</v>
      </c>
      <c r="L36" s="148">
        <f t="shared" ref="L36" ca="1" si="610">IF(L35&gt;L34,0,L34-L35)</f>
        <v>0</v>
      </c>
      <c r="M36" s="148">
        <f t="shared" ref="M36" ca="1" si="611">IF(M35&gt;M34,0,M34-M35)</f>
        <v>0</v>
      </c>
      <c r="N36" s="148">
        <f t="shared" ref="N36" ca="1" si="612">IF(N35&gt;N34,0,N34-N35)</f>
        <v>0</v>
      </c>
      <c r="O36" s="148">
        <f t="shared" ref="O36" ca="1" si="613">IF(O35&gt;O34,0,O34-O35)</f>
        <v>0</v>
      </c>
      <c r="P36" s="148">
        <f t="shared" ref="P36" ca="1" si="614">IF(P35&gt;P34,0,P34-P35)</f>
        <v>0</v>
      </c>
      <c r="Q36" s="148">
        <f t="shared" ref="Q36" ca="1" si="615">IF(Q35&gt;Q34,0,Q34-Q35)</f>
        <v>0</v>
      </c>
      <c r="R36" s="148">
        <f t="shared" ref="R36" ca="1" si="616">IF(R35&gt;R34,0,R34-R35)</f>
        <v>0</v>
      </c>
      <c r="S36" s="148">
        <f t="shared" ref="S36" ca="1" si="617">IF(S35&gt;S34,0,S34-S35)</f>
        <v>0</v>
      </c>
      <c r="T36" s="148">
        <f t="shared" ref="T36" ca="1" si="618">IF(T35&gt;T34,0,T34-T35)</f>
        <v>0</v>
      </c>
      <c r="U36" s="148">
        <f t="shared" ref="U36" ca="1" si="619">IF(U35&gt;U34,0,U34-U35)</f>
        <v>0</v>
      </c>
      <c r="V36" s="148">
        <f t="shared" ref="V36" ca="1" si="620">IF(V35&gt;V34,0,V34-V35)</f>
        <v>0</v>
      </c>
      <c r="W36" s="148">
        <f t="shared" ref="W36" ca="1" si="621">IF(W35&gt;W34,0,W34-W35)</f>
        <v>0</v>
      </c>
      <c r="X36" s="148">
        <f t="shared" ref="X36" ca="1" si="622">IF(X35&gt;X34,0,X34-X35)</f>
        <v>0</v>
      </c>
      <c r="Y36" s="148">
        <f t="shared" ref="Y36" ca="1" si="623">IF(Y35&gt;Y34,0,Y34-Y35)</f>
        <v>0</v>
      </c>
      <c r="Z36" s="148">
        <f t="shared" ref="Z36" ca="1" si="624">IF(Z35&gt;Z34,0,Z34-Z35)</f>
        <v>0</v>
      </c>
      <c r="AA36" s="148">
        <f t="shared" ref="AA36" ca="1" si="625">IF(AA35&gt;AA34,0,AA34-AA35)</f>
        <v>0</v>
      </c>
      <c r="AB36" s="148">
        <f t="shared" ref="AB36" ca="1" si="626">IF(AB35&gt;AB34,0,AB34-AB35)</f>
        <v>0</v>
      </c>
      <c r="AC36" s="148">
        <f t="shared" ref="AC36" ca="1" si="627">IF(AC35&gt;AC34,0,AC34-AC35)</f>
        <v>0</v>
      </c>
      <c r="AD36" s="148">
        <f t="shared" ref="AD36" ca="1" si="628">IF(AD35&gt;AD34,0,AD34-AD35)</f>
        <v>0</v>
      </c>
      <c r="AE36" s="148">
        <f t="shared" ref="AE36" ca="1" si="629">IF(AE35&gt;AE34,0,AE34-AE35)</f>
        <v>0</v>
      </c>
      <c r="AF36" s="148">
        <f t="shared" ref="AF36" ca="1" si="630">IF(AF35&gt;AF34,0,AF34-AF35)</f>
        <v>0</v>
      </c>
      <c r="AG36" s="148">
        <f t="shared" ref="AG36" ca="1" si="631">IF(AG35&gt;AG34,0,AG34-AG35)</f>
        <v>0</v>
      </c>
      <c r="AH36" s="148">
        <f t="shared" ref="AH36" ca="1" si="632">IF(AH35&gt;AH34,0,AH34-AH35)</f>
        <v>0</v>
      </c>
      <c r="AI36" s="148">
        <f t="shared" ref="AI36" ca="1" si="633">IF(AI35&gt;AI34,0,AI34-AI35)</f>
        <v>0</v>
      </c>
      <c r="AJ36" s="148">
        <f t="shared" ref="AJ36" ca="1" si="634">IF(AJ35&gt;AJ34,0,AJ34-AJ35)</f>
        <v>0</v>
      </c>
      <c r="AK36" s="148">
        <f t="shared" ref="AK36" ca="1" si="635">IF(AK35&gt;AK34,0,AK34-AK35)</f>
        <v>0</v>
      </c>
      <c r="AL36" s="148">
        <f t="shared" ref="AL36" ca="1" si="636">IF(AL35&gt;AL34,0,AL34-AL35)</f>
        <v>0</v>
      </c>
      <c r="AM36" s="148">
        <f t="shared" ref="AM36" ca="1" si="637">IF(AM35&gt;AM34,0,AM34-AM35)</f>
        <v>0</v>
      </c>
      <c r="AN36" s="148">
        <f t="shared" ref="AN36" ca="1" si="638">IF(AN35&gt;AN34,0,AN34-AN35)</f>
        <v>0</v>
      </c>
      <c r="AO36" s="148">
        <f t="shared" ref="AO36" ca="1" si="639">IF(AO35&gt;AO34,0,AO34-AO35)</f>
        <v>0</v>
      </c>
      <c r="AP36" s="148">
        <f t="shared" ref="AP36" ca="1" si="640">IF(AP35&gt;AP34,0,AP34-AP35)</f>
        <v>0</v>
      </c>
      <c r="AQ36" s="148">
        <f t="shared" ref="AQ36" ca="1" si="641">IF(AQ35&gt;AQ34,0,AQ34-AQ35)</f>
        <v>0</v>
      </c>
      <c r="AR36" s="148">
        <f t="shared" ref="AR36" ca="1" si="642">IF(AR35&gt;AR34,0,AR34-AR35)</f>
        <v>0</v>
      </c>
      <c r="AS36" s="148">
        <f t="shared" ref="AS36" ca="1" si="643">IF(AS35&gt;AS34,0,AS34-AS35)</f>
        <v>0</v>
      </c>
      <c r="AT36" s="148">
        <f t="shared" ref="AT36" ca="1" si="644">IF(AT35&gt;AT34,0,AT34-AT35)</f>
        <v>0</v>
      </c>
      <c r="AU36" s="148">
        <f t="shared" ref="AU36" ca="1" si="645">IF(AU35&gt;AU34,0,AU34-AU35)</f>
        <v>0</v>
      </c>
      <c r="AV36" s="148">
        <f t="shared" ref="AV36" ca="1" si="646">IF(AV35&gt;AV34,0,AV34-AV35)</f>
        <v>0</v>
      </c>
      <c r="AW36" s="148">
        <f t="shared" ref="AW36" ca="1" si="647">IF(AW35&gt;AW34,0,AW34-AW35)</f>
        <v>0</v>
      </c>
      <c r="AX36" s="148">
        <f t="shared" ref="AX36" ca="1" si="648">IF(AX35&gt;AX34,0,AX34-AX35)</f>
        <v>0</v>
      </c>
      <c r="AY36" s="148">
        <f t="shared" ref="AY36" ca="1" si="649">IF(AY35&gt;AY34,0,AY34-AY35)</f>
        <v>0</v>
      </c>
      <c r="AZ36" s="148">
        <f t="shared" ref="AZ36" ca="1" si="650">IF(AZ35&gt;AZ34,0,AZ34-AZ35)</f>
        <v>0</v>
      </c>
      <c r="BA36" s="148">
        <f t="shared" ref="BA36" ca="1" si="651">IF(BA35&gt;BA34,0,BA34-BA35)</f>
        <v>0</v>
      </c>
      <c r="BB36" s="148">
        <f t="shared" ref="BB36" ca="1" si="652">IF(BB35&gt;BB34,0,BB34-BB35)</f>
        <v>0</v>
      </c>
      <c r="BC36" s="148">
        <f t="shared" ref="BC36" ca="1" si="653">IF(BC35&gt;BC34,0,BC34-BC35)</f>
        <v>0</v>
      </c>
      <c r="BD36" s="148">
        <f t="shared" ref="BD36" ca="1" si="654">IF(BD35&gt;BD34,0,BD34-BD35)</f>
        <v>0</v>
      </c>
      <c r="BE36" s="148">
        <f t="shared" ref="BE36" ca="1" si="655">IF(BE35&gt;BE34,0,BE34-BE35)</f>
        <v>0</v>
      </c>
      <c r="BF36" s="148">
        <f t="shared" ref="BF36" ca="1" si="656">IF(BF35&gt;BF34,0,BF34-BF35)</f>
        <v>0</v>
      </c>
      <c r="BG36" s="148">
        <f t="shared" ref="BG36" ca="1" si="657">IF(BG35&gt;BG34,0,BG34-BG35)</f>
        <v>0</v>
      </c>
      <c r="BH36" s="148">
        <f t="shared" ref="BH36" ca="1" si="658">IF(BH35&gt;BH34,0,BH34-BH35)</f>
        <v>0</v>
      </c>
      <c r="BI36" s="148">
        <f t="shared" ref="BI36" ca="1" si="659">IF(BI35&gt;BI34,0,BI34-BI35)</f>
        <v>0</v>
      </c>
      <c r="BJ36" s="148">
        <f t="shared" ref="BJ36" ca="1" si="660">IF(BJ35&gt;BJ34,0,BJ34-BJ35)</f>
        <v>0</v>
      </c>
      <c r="BK36" s="148">
        <f t="shared" ref="BK36" ca="1" si="661">IF(BK35&gt;BK34,0,BK34-BK35)</f>
        <v>0</v>
      </c>
      <c r="BL36" s="148">
        <f t="shared" ref="BL36" ca="1" si="662">IF(BL35&gt;BL34,0,BL34-BL35)</f>
        <v>0</v>
      </c>
      <c r="BM36" s="148">
        <f t="shared" ref="BM36" ca="1" si="663">IF(BM35&gt;BM34,0,BM34-BM35)</f>
        <v>0</v>
      </c>
      <c r="BN36" s="148">
        <f t="shared" ref="BN36" ca="1" si="664">IF(BN35&gt;BN34,0,BN34-BN35)</f>
        <v>0</v>
      </c>
      <c r="BO36" s="148">
        <f t="shared" ref="BO36" ca="1" si="665">IF(BO35&gt;BO34,0,BO34-BO35)</f>
        <v>0</v>
      </c>
      <c r="BP36" s="148">
        <f t="shared" ref="BP36" ca="1" si="666">IF(BP35&gt;BP34,0,BP34-BP35)</f>
        <v>0</v>
      </c>
      <c r="BQ36" s="148">
        <f t="shared" ref="BQ36" ca="1" si="667">IF(BQ35&gt;BQ34,0,BQ34-BQ35)</f>
        <v>0</v>
      </c>
      <c r="BR36" s="148">
        <f t="shared" ref="BR36" ca="1" si="668">IF(BR35&gt;BR34,0,BR34-BR35)</f>
        <v>0</v>
      </c>
      <c r="BS36" s="148">
        <f t="shared" ref="BS36" ca="1" si="669">IF(BS35&gt;BS34,0,BS34-BS35)</f>
        <v>0</v>
      </c>
      <c r="BT36" s="148">
        <f t="shared" ref="BT36" ca="1" si="670">IF(BT35&gt;BT34,0,BT34-BT35)</f>
        <v>0</v>
      </c>
      <c r="BU36" s="148">
        <f t="shared" ref="BU36" ca="1" si="671">IF(BU35&gt;BU34,0,BU34-BU35)</f>
        <v>0</v>
      </c>
      <c r="BV36" s="148">
        <f t="shared" ref="BV36" ca="1" si="672">IF(BV35&gt;BV34,0,BV34-BV35)</f>
        <v>0</v>
      </c>
      <c r="BW36" s="148">
        <f t="shared" ref="BW36" ca="1" si="673">IF(BW35&gt;BW34,0,BW34-BW35)</f>
        <v>0</v>
      </c>
      <c r="BX36" s="148">
        <f t="shared" ref="BX36" ca="1" si="674">IF(BX35&gt;BX34,0,BX34-BX35)</f>
        <v>0</v>
      </c>
      <c r="BY36" s="148">
        <f t="shared" ref="BY36" ca="1" si="675">IF(BY35&gt;BY34,0,BY34-BY35)</f>
        <v>0</v>
      </c>
      <c r="BZ36" s="148">
        <f t="shared" ref="BZ36" ca="1" si="676">IF(BZ35&gt;BZ34,0,BZ34-BZ35)</f>
        <v>0</v>
      </c>
      <c r="CA36" s="148">
        <f t="shared" ref="CA36" ca="1" si="677">IF(CA35&gt;CA34,0,CA34-CA35)</f>
        <v>0</v>
      </c>
      <c r="CB36" s="148">
        <f t="shared" ref="CB36" ca="1" si="678">IF(CB35&gt;CB34,0,CB34-CB35)</f>
        <v>0</v>
      </c>
      <c r="CC36" s="148">
        <f t="shared" ref="CC36" ca="1" si="679">IF(CC35&gt;CC34,0,CC34-CC35)</f>
        <v>0</v>
      </c>
      <c r="CD36" s="148">
        <f t="shared" ref="CD36" ca="1" si="680">IF(CD35&gt;CD34,0,CD34-CD35)</f>
        <v>0</v>
      </c>
      <c r="CE36" s="148">
        <f t="shared" ref="CE36" ca="1" si="681">IF(CE35&gt;CE34,0,CE34-CE35)</f>
        <v>0</v>
      </c>
      <c r="CF36" s="148">
        <f t="shared" ref="CF36" ca="1" si="682">IF(CF35&gt;CF34,0,CF34-CF35)</f>
        <v>0</v>
      </c>
      <c r="CG36" s="148">
        <f t="shared" ref="CG36" ca="1" si="683">IF(CG35&gt;CG34,0,CG34-CG35)</f>
        <v>0</v>
      </c>
      <c r="CH36" s="148">
        <f t="shared" ref="CH36" ca="1" si="684">IF(CH35&gt;CH34,0,CH34-CH35)</f>
        <v>0</v>
      </c>
      <c r="CI36" s="148">
        <f t="shared" ref="CI36" ca="1" si="685">IF(CI35&gt;CI34,0,CI34-CI35)</f>
        <v>0</v>
      </c>
      <c r="CJ36" s="148">
        <f t="shared" ref="CJ36" ca="1" si="686">IF(CJ35&gt;CJ34,0,CJ34-CJ35)</f>
        <v>0</v>
      </c>
      <c r="CK36" s="148">
        <f t="shared" ref="CK36" ca="1" si="687">IF(CK35&gt;CK34,0,CK34-CK35)</f>
        <v>0</v>
      </c>
      <c r="CL36" s="148">
        <f t="shared" ref="CL36" ca="1" si="688">IF(CL35&gt;CL34,0,CL34-CL35)</f>
        <v>0</v>
      </c>
      <c r="CM36" s="148">
        <f t="shared" ref="CM36" ca="1" si="689">IF(CM35&gt;CM34,0,CM34-CM35)</f>
        <v>0</v>
      </c>
      <c r="CN36" s="148">
        <f t="shared" ref="CN36" ca="1" si="690">IF(CN35&gt;CN34,0,CN34-CN35)</f>
        <v>0</v>
      </c>
      <c r="CO36" s="148">
        <f t="shared" ref="CO36" ca="1" si="691">IF(CO35&gt;CO34,0,CO34-CO35)</f>
        <v>0</v>
      </c>
      <c r="CP36" s="148">
        <f t="shared" ref="CP36" ca="1" si="692">IF(CP35&gt;CP34,0,CP34-CP35)</f>
        <v>0</v>
      </c>
      <c r="CQ36" s="148">
        <f t="shared" ref="CQ36" ca="1" si="693">IF(CQ35&gt;CQ34,0,CQ34-CQ35)</f>
        <v>0</v>
      </c>
      <c r="CR36" s="148">
        <f t="shared" ref="CR36" ca="1" si="694">IF(CR35&gt;CR34,0,CR34-CR35)</f>
        <v>0</v>
      </c>
      <c r="CS36" s="148">
        <f t="shared" ref="CS36" ca="1" si="695">IF(CS35&gt;CS34,0,CS34-CS35)</f>
        <v>0</v>
      </c>
      <c r="CT36" s="148">
        <f t="shared" ref="CT36" ca="1" si="696">IF(CT35&gt;CT34,0,CT34-CT35)</f>
        <v>0</v>
      </c>
      <c r="CU36" s="148">
        <f t="shared" ref="CU36" ca="1" si="697">IF(CU35&gt;CU34,0,CU34-CU35)</f>
        <v>0</v>
      </c>
      <c r="CV36" s="148">
        <f t="shared" ref="CV36" ca="1" si="698">IF(CV35&gt;CV34,0,CV34-CV35)</f>
        <v>0</v>
      </c>
      <c r="CW36" s="148">
        <f t="shared" ref="CW36" ca="1" si="699">IF(CW35&gt;CW34,0,CW34-CW35)</f>
        <v>0</v>
      </c>
      <c r="CX36" s="148">
        <f t="shared" ref="CX36" ca="1" si="700">IF(CX35&gt;CX34,0,CX34-CX35)</f>
        <v>0</v>
      </c>
      <c r="CY36" s="148">
        <f t="shared" ref="CY36" ca="1" si="701">IF(CY35&gt;CY34,0,CY34-CY35)</f>
        <v>0</v>
      </c>
      <c r="CZ36" s="148">
        <f t="shared" ref="CZ36" ca="1" si="702">IF(CZ35&gt;CZ34,0,CZ34-CZ35)</f>
        <v>0</v>
      </c>
      <c r="DA36" s="148">
        <f t="shared" ref="DA36" ca="1" si="703">IF(DA35&gt;DA34,0,DA34-DA35)</f>
        <v>0</v>
      </c>
      <c r="DB36" s="148">
        <f t="shared" ref="DB36" ca="1" si="704">IF(DB35&gt;DB34,0,DB34-DB35)</f>
        <v>0</v>
      </c>
      <c r="DC36" s="148">
        <f t="shared" ref="DC36" ca="1" si="705">IF(DC35&gt;DC34,0,DC34-DC35)</f>
        <v>0</v>
      </c>
      <c r="DD36" s="148">
        <f t="shared" ref="DD36" ca="1" si="706">IF(DD35&gt;DD34,0,DD34-DD35)</f>
        <v>0</v>
      </c>
      <c r="DE36" s="148">
        <f t="shared" ref="DE36" ca="1" si="707">IF(DE35&gt;DE34,0,DE34-DE35)</f>
        <v>0</v>
      </c>
      <c r="DF36" s="148">
        <f t="shared" ref="DF36" ca="1" si="708">IF(DF35&gt;DF34,0,DF34-DF35)</f>
        <v>0</v>
      </c>
      <c r="DG36" s="148">
        <f t="shared" ref="DG36" ca="1" si="709">IF(DG35&gt;DG34,0,DG34-DG35)</f>
        <v>0</v>
      </c>
      <c r="DH36" s="148">
        <f t="shared" ref="DH36" ca="1" si="710">IF(DH35&gt;DH34,0,DH34-DH35)</f>
        <v>0</v>
      </c>
      <c r="DI36" s="148">
        <f t="shared" ref="DI36" ca="1" si="711">IF(DI35&gt;DI34,0,DI34-DI35)</f>
        <v>0</v>
      </c>
      <c r="DJ36" s="148">
        <f t="shared" ref="DJ36" ca="1" si="712">IF(DJ35&gt;DJ34,0,DJ34-DJ35)</f>
        <v>0</v>
      </c>
      <c r="DK36" s="148">
        <f t="shared" ref="DK36" ca="1" si="713">IF(DK35&gt;DK34,0,DK34-DK35)</f>
        <v>0</v>
      </c>
      <c r="DL36" s="148">
        <f t="shared" ref="DL36" ca="1" si="714">IF(DL35&gt;DL34,0,DL34-DL35)</f>
        <v>0</v>
      </c>
      <c r="DM36" s="148">
        <f t="shared" ref="DM36" ca="1" si="715">IF(DM35&gt;DM34,0,DM34-DM35)</f>
        <v>0</v>
      </c>
      <c r="DN36" s="148">
        <f t="shared" ref="DN36" ca="1" si="716">IF(DN35&gt;DN34,0,DN34-DN35)</f>
        <v>0</v>
      </c>
      <c r="DO36" s="148">
        <f t="shared" ref="DO36" ca="1" si="717">IF(DO35&gt;DO34,0,DO34-DO35)</f>
        <v>0</v>
      </c>
      <c r="DP36" s="148">
        <f t="shared" ref="DP36" ca="1" si="718">IF(DP35&gt;DP34,0,DP34-DP35)</f>
        <v>0</v>
      </c>
      <c r="DQ36" s="148">
        <f t="shared" ref="DQ36" ca="1" si="719">IF(DQ35&gt;DQ34,0,DQ34-DQ35)</f>
        <v>0</v>
      </c>
      <c r="DR36" s="148">
        <f t="shared" ref="DR36" ca="1" si="720">IF(DR35&gt;DR34,0,DR34-DR35)</f>
        <v>0</v>
      </c>
      <c r="DS36" s="148">
        <f t="shared" ref="DS36" ca="1" si="721">IF(DS35&gt;DS34,0,DS34-DS35)</f>
        <v>0</v>
      </c>
      <c r="DT36" s="148">
        <f t="shared" ref="DT36" ca="1" si="722">IF(DT35&gt;DT34,0,DT34-DT35)</f>
        <v>0</v>
      </c>
      <c r="DU36" s="148">
        <f t="shared" ref="DU36" ca="1" si="723">IF(DU35&gt;DU34,0,DU34-DU35)</f>
        <v>0</v>
      </c>
      <c r="DV36" s="148">
        <f t="shared" ref="DV36" ca="1" si="724">IF(DV35&gt;DV34,0,DV34-DV35)</f>
        <v>0</v>
      </c>
      <c r="DW36" s="148">
        <f t="shared" ref="DW36" ca="1" si="725">IF(DW35&gt;DW34,0,DW34-DW35)</f>
        <v>0</v>
      </c>
      <c r="DX36" s="148">
        <f t="shared" ref="DX36" ca="1" si="726">IF(DX35&gt;DX34,0,DX34-DX35)</f>
        <v>0</v>
      </c>
      <c r="DY36" s="148">
        <f t="shared" ref="DY36" ca="1" si="727">IF(DY35&gt;DY34,0,DY34-DY35)</f>
        <v>0</v>
      </c>
      <c r="DZ36" s="148">
        <f t="shared" ref="DZ36" ca="1" si="728">IF(DZ35&gt;DZ34,0,DZ34-DZ35)</f>
        <v>0</v>
      </c>
      <c r="EA36" s="148">
        <f t="shared" ref="EA36" ca="1" si="729">IF(EA35&gt;EA34,0,EA34-EA35)</f>
        <v>0</v>
      </c>
      <c r="EB36" s="148">
        <f t="shared" ref="EB36" ca="1" si="730">IF(EB35&gt;EB34,0,EB34-EB35)</f>
        <v>0</v>
      </c>
      <c r="EC36" s="148">
        <f t="shared" ref="EC36" ca="1" si="731">IF(EC35&gt;EC34,0,EC34-EC35)</f>
        <v>0</v>
      </c>
      <c r="ED36" s="148">
        <f t="shared" ref="ED36" ca="1" si="732">IF(ED35&gt;ED34,0,ED34-ED35)</f>
        <v>0</v>
      </c>
      <c r="EE36" s="148">
        <f t="shared" ref="EE36" ca="1" si="733">IF(EE35&gt;EE34,0,EE34-EE35)</f>
        <v>0</v>
      </c>
    </row>
    <row r="37" spans="1:135" x14ac:dyDescent="0.35">
      <c r="A37" s="29"/>
      <c r="B37" s="147"/>
      <c r="C37" s="161" t="str">
        <f ca="1">IF(C36=0,"PAID OFF","")</f>
        <v>PAID OFF</v>
      </c>
      <c r="D37" s="161" t="str">
        <f t="shared" ref="D37:BO37" ca="1" si="734">IF(D36=0,"PAID OFF","")</f>
        <v>PAID OFF</v>
      </c>
      <c r="E37" s="161" t="str">
        <f t="shared" ca="1" si="734"/>
        <v>PAID OFF</v>
      </c>
      <c r="F37" s="161" t="str">
        <f t="shared" ca="1" si="734"/>
        <v>PAID OFF</v>
      </c>
      <c r="G37" s="161" t="str">
        <f t="shared" ca="1" si="734"/>
        <v>PAID OFF</v>
      </c>
      <c r="H37" s="161" t="str">
        <f t="shared" ca="1" si="734"/>
        <v>PAID OFF</v>
      </c>
      <c r="I37" s="161" t="str">
        <f t="shared" ca="1" si="734"/>
        <v>PAID OFF</v>
      </c>
      <c r="J37" s="161" t="str">
        <f t="shared" ca="1" si="734"/>
        <v>PAID OFF</v>
      </c>
      <c r="K37" s="161" t="str">
        <f t="shared" ca="1" si="734"/>
        <v>PAID OFF</v>
      </c>
      <c r="L37" s="161" t="str">
        <f t="shared" ca="1" si="734"/>
        <v>PAID OFF</v>
      </c>
      <c r="M37" s="161" t="str">
        <f t="shared" ca="1" si="734"/>
        <v>PAID OFF</v>
      </c>
      <c r="N37" s="161" t="str">
        <f t="shared" ca="1" si="734"/>
        <v>PAID OFF</v>
      </c>
      <c r="O37" s="161" t="str">
        <f t="shared" ca="1" si="734"/>
        <v>PAID OFF</v>
      </c>
      <c r="P37" s="161" t="str">
        <f t="shared" ca="1" si="734"/>
        <v>PAID OFF</v>
      </c>
      <c r="Q37" s="161" t="str">
        <f t="shared" ca="1" si="734"/>
        <v>PAID OFF</v>
      </c>
      <c r="R37" s="161" t="str">
        <f t="shared" ca="1" si="734"/>
        <v>PAID OFF</v>
      </c>
      <c r="S37" s="161" t="str">
        <f t="shared" ca="1" si="734"/>
        <v>PAID OFF</v>
      </c>
      <c r="T37" s="161" t="str">
        <f t="shared" ca="1" si="734"/>
        <v>PAID OFF</v>
      </c>
      <c r="U37" s="161" t="str">
        <f t="shared" ca="1" si="734"/>
        <v>PAID OFF</v>
      </c>
      <c r="V37" s="161" t="str">
        <f t="shared" ca="1" si="734"/>
        <v>PAID OFF</v>
      </c>
      <c r="W37" s="161" t="str">
        <f t="shared" ca="1" si="734"/>
        <v>PAID OFF</v>
      </c>
      <c r="X37" s="161" t="str">
        <f t="shared" ca="1" si="734"/>
        <v>PAID OFF</v>
      </c>
      <c r="Y37" s="161" t="str">
        <f t="shared" ca="1" si="734"/>
        <v>PAID OFF</v>
      </c>
      <c r="Z37" s="161" t="str">
        <f t="shared" ca="1" si="734"/>
        <v>PAID OFF</v>
      </c>
      <c r="AA37" s="161" t="str">
        <f t="shared" ca="1" si="734"/>
        <v>PAID OFF</v>
      </c>
      <c r="AB37" s="161" t="str">
        <f t="shared" ca="1" si="734"/>
        <v>PAID OFF</v>
      </c>
      <c r="AC37" s="161" t="str">
        <f t="shared" ca="1" si="734"/>
        <v>PAID OFF</v>
      </c>
      <c r="AD37" s="161" t="str">
        <f t="shared" ca="1" si="734"/>
        <v>PAID OFF</v>
      </c>
      <c r="AE37" s="161" t="str">
        <f t="shared" ca="1" si="734"/>
        <v>PAID OFF</v>
      </c>
      <c r="AF37" s="161" t="str">
        <f t="shared" ca="1" si="734"/>
        <v>PAID OFF</v>
      </c>
      <c r="AG37" s="161" t="str">
        <f t="shared" ca="1" si="734"/>
        <v>PAID OFF</v>
      </c>
      <c r="AH37" s="161" t="str">
        <f t="shared" ca="1" si="734"/>
        <v>PAID OFF</v>
      </c>
      <c r="AI37" s="161" t="str">
        <f t="shared" ca="1" si="734"/>
        <v>PAID OFF</v>
      </c>
      <c r="AJ37" s="161" t="str">
        <f t="shared" ca="1" si="734"/>
        <v>PAID OFF</v>
      </c>
      <c r="AK37" s="161" t="str">
        <f t="shared" ca="1" si="734"/>
        <v>PAID OFF</v>
      </c>
      <c r="AL37" s="161" t="str">
        <f t="shared" ca="1" si="734"/>
        <v>PAID OFF</v>
      </c>
      <c r="AM37" s="161" t="str">
        <f t="shared" ca="1" si="734"/>
        <v>PAID OFF</v>
      </c>
      <c r="AN37" s="161" t="str">
        <f t="shared" ca="1" si="734"/>
        <v>PAID OFF</v>
      </c>
      <c r="AO37" s="161" t="str">
        <f t="shared" ca="1" si="734"/>
        <v>PAID OFF</v>
      </c>
      <c r="AP37" s="161" t="str">
        <f t="shared" ca="1" si="734"/>
        <v>PAID OFF</v>
      </c>
      <c r="AQ37" s="161" t="str">
        <f t="shared" ca="1" si="734"/>
        <v>PAID OFF</v>
      </c>
      <c r="AR37" s="161" t="str">
        <f t="shared" ca="1" si="734"/>
        <v>PAID OFF</v>
      </c>
      <c r="AS37" s="161" t="str">
        <f t="shared" ca="1" si="734"/>
        <v>PAID OFF</v>
      </c>
      <c r="AT37" s="161" t="str">
        <f t="shared" ca="1" si="734"/>
        <v>PAID OFF</v>
      </c>
      <c r="AU37" s="161" t="str">
        <f t="shared" ca="1" si="734"/>
        <v>PAID OFF</v>
      </c>
      <c r="AV37" s="161" t="str">
        <f t="shared" ca="1" si="734"/>
        <v>PAID OFF</v>
      </c>
      <c r="AW37" s="161" t="str">
        <f t="shared" ca="1" si="734"/>
        <v>PAID OFF</v>
      </c>
      <c r="AX37" s="161" t="str">
        <f t="shared" ca="1" si="734"/>
        <v>PAID OFF</v>
      </c>
      <c r="AY37" s="161" t="str">
        <f t="shared" ca="1" si="734"/>
        <v>PAID OFF</v>
      </c>
      <c r="AZ37" s="161" t="str">
        <f t="shared" ca="1" si="734"/>
        <v>PAID OFF</v>
      </c>
      <c r="BA37" s="161" t="str">
        <f t="shared" ca="1" si="734"/>
        <v>PAID OFF</v>
      </c>
      <c r="BB37" s="161" t="str">
        <f t="shared" ca="1" si="734"/>
        <v>PAID OFF</v>
      </c>
      <c r="BC37" s="161" t="str">
        <f t="shared" ca="1" si="734"/>
        <v>PAID OFF</v>
      </c>
      <c r="BD37" s="161" t="str">
        <f t="shared" ca="1" si="734"/>
        <v>PAID OFF</v>
      </c>
      <c r="BE37" s="161" t="str">
        <f t="shared" ca="1" si="734"/>
        <v>PAID OFF</v>
      </c>
      <c r="BF37" s="161" t="str">
        <f t="shared" ca="1" si="734"/>
        <v>PAID OFF</v>
      </c>
      <c r="BG37" s="161" t="str">
        <f t="shared" ca="1" si="734"/>
        <v>PAID OFF</v>
      </c>
      <c r="BH37" s="161" t="str">
        <f t="shared" ca="1" si="734"/>
        <v>PAID OFF</v>
      </c>
      <c r="BI37" s="161" t="str">
        <f t="shared" ca="1" si="734"/>
        <v>PAID OFF</v>
      </c>
      <c r="BJ37" s="161" t="str">
        <f t="shared" ca="1" si="734"/>
        <v>PAID OFF</v>
      </c>
      <c r="BK37" s="161" t="str">
        <f t="shared" ca="1" si="734"/>
        <v>PAID OFF</v>
      </c>
      <c r="BL37" s="161" t="str">
        <f t="shared" ca="1" si="734"/>
        <v>PAID OFF</v>
      </c>
      <c r="BM37" s="161" t="str">
        <f t="shared" ca="1" si="734"/>
        <v>PAID OFF</v>
      </c>
      <c r="BN37" s="161" t="str">
        <f t="shared" ca="1" si="734"/>
        <v>PAID OFF</v>
      </c>
      <c r="BO37" s="161" t="str">
        <f t="shared" ca="1" si="734"/>
        <v>PAID OFF</v>
      </c>
      <c r="BP37" s="161" t="str">
        <f t="shared" ref="BP37:CU37" ca="1" si="735">IF(BP36=0,"PAID OFF","")</f>
        <v>PAID OFF</v>
      </c>
      <c r="BQ37" s="161" t="str">
        <f t="shared" ca="1" si="735"/>
        <v>PAID OFF</v>
      </c>
      <c r="BR37" s="161" t="str">
        <f t="shared" ca="1" si="735"/>
        <v>PAID OFF</v>
      </c>
      <c r="BS37" s="161" t="str">
        <f t="shared" ca="1" si="735"/>
        <v>PAID OFF</v>
      </c>
      <c r="BT37" s="161" t="str">
        <f t="shared" ca="1" si="735"/>
        <v>PAID OFF</v>
      </c>
      <c r="BU37" s="161" t="str">
        <f t="shared" ca="1" si="735"/>
        <v>PAID OFF</v>
      </c>
      <c r="BV37" s="161" t="str">
        <f t="shared" ca="1" si="735"/>
        <v>PAID OFF</v>
      </c>
      <c r="BW37" s="161" t="str">
        <f t="shared" ca="1" si="735"/>
        <v>PAID OFF</v>
      </c>
      <c r="BX37" s="161" t="str">
        <f t="shared" ca="1" si="735"/>
        <v>PAID OFF</v>
      </c>
      <c r="BY37" s="161" t="str">
        <f t="shared" ca="1" si="735"/>
        <v>PAID OFF</v>
      </c>
      <c r="BZ37" s="161" t="str">
        <f t="shared" ca="1" si="735"/>
        <v>PAID OFF</v>
      </c>
      <c r="CA37" s="161" t="str">
        <f t="shared" ca="1" si="735"/>
        <v>PAID OFF</v>
      </c>
      <c r="CB37" s="161" t="str">
        <f t="shared" ca="1" si="735"/>
        <v>PAID OFF</v>
      </c>
      <c r="CC37" s="161" t="str">
        <f t="shared" ca="1" si="735"/>
        <v>PAID OFF</v>
      </c>
      <c r="CD37" s="161" t="str">
        <f t="shared" ca="1" si="735"/>
        <v>PAID OFF</v>
      </c>
      <c r="CE37" s="161" t="str">
        <f t="shared" ca="1" si="735"/>
        <v>PAID OFF</v>
      </c>
      <c r="CF37" s="161" t="str">
        <f t="shared" ca="1" si="735"/>
        <v>PAID OFF</v>
      </c>
      <c r="CG37" s="161" t="str">
        <f t="shared" ca="1" si="735"/>
        <v>PAID OFF</v>
      </c>
      <c r="CH37" s="161" t="str">
        <f t="shared" ca="1" si="735"/>
        <v>PAID OFF</v>
      </c>
      <c r="CI37" s="161" t="str">
        <f t="shared" ca="1" si="735"/>
        <v>PAID OFF</v>
      </c>
      <c r="CJ37" s="161" t="str">
        <f t="shared" ca="1" si="735"/>
        <v>PAID OFF</v>
      </c>
      <c r="CK37" s="161" t="str">
        <f t="shared" ca="1" si="735"/>
        <v>PAID OFF</v>
      </c>
      <c r="CL37" s="161" t="str">
        <f t="shared" ca="1" si="735"/>
        <v>PAID OFF</v>
      </c>
      <c r="CM37" s="161" t="str">
        <f t="shared" ca="1" si="735"/>
        <v>PAID OFF</v>
      </c>
      <c r="CN37" s="161" t="str">
        <f t="shared" ca="1" si="735"/>
        <v>PAID OFF</v>
      </c>
      <c r="CO37" s="161" t="str">
        <f t="shared" ca="1" si="735"/>
        <v>PAID OFF</v>
      </c>
      <c r="CP37" s="161" t="str">
        <f t="shared" ca="1" si="735"/>
        <v>PAID OFF</v>
      </c>
      <c r="CQ37" s="161" t="str">
        <f t="shared" ca="1" si="735"/>
        <v>PAID OFF</v>
      </c>
      <c r="CR37" s="161" t="str">
        <f t="shared" ca="1" si="735"/>
        <v>PAID OFF</v>
      </c>
      <c r="CS37" s="161" t="str">
        <f t="shared" ca="1" si="735"/>
        <v>PAID OFF</v>
      </c>
      <c r="CT37" s="161" t="str">
        <f t="shared" ca="1" si="735"/>
        <v>PAID OFF</v>
      </c>
      <c r="CU37" s="161" t="str">
        <f t="shared" ca="1" si="735"/>
        <v>PAID OFF</v>
      </c>
      <c r="CV37" s="161" t="str">
        <f t="shared" ref="CV37" ca="1" si="736">IF(CV36=0,"PAID OFF","")</f>
        <v>PAID OFF</v>
      </c>
      <c r="CW37" s="161" t="str">
        <f t="shared" ref="CW37" ca="1" si="737">IF(CW36=0,"PAID OFF","")</f>
        <v>PAID OFF</v>
      </c>
      <c r="CX37" s="161" t="str">
        <f t="shared" ref="CX37" ca="1" si="738">IF(CX36=0,"PAID OFF","")</f>
        <v>PAID OFF</v>
      </c>
      <c r="CY37" s="161" t="str">
        <f t="shared" ref="CY37" ca="1" si="739">IF(CY36=0,"PAID OFF","")</f>
        <v>PAID OFF</v>
      </c>
      <c r="CZ37" s="161" t="str">
        <f t="shared" ref="CZ37" ca="1" si="740">IF(CZ36=0,"PAID OFF","")</f>
        <v>PAID OFF</v>
      </c>
      <c r="DA37" s="161" t="str">
        <f t="shared" ref="DA37" ca="1" si="741">IF(DA36=0,"PAID OFF","")</f>
        <v>PAID OFF</v>
      </c>
      <c r="DB37" s="161" t="str">
        <f t="shared" ref="DB37" ca="1" si="742">IF(DB36=0,"PAID OFF","")</f>
        <v>PAID OFF</v>
      </c>
      <c r="DC37" s="161" t="str">
        <f t="shared" ref="DC37" ca="1" si="743">IF(DC36=0,"PAID OFF","")</f>
        <v>PAID OFF</v>
      </c>
      <c r="DD37" s="161" t="str">
        <f t="shared" ref="DD37" ca="1" si="744">IF(DD36=0,"PAID OFF","")</f>
        <v>PAID OFF</v>
      </c>
      <c r="DE37" s="161" t="str">
        <f t="shared" ref="DE37" ca="1" si="745">IF(DE36=0,"PAID OFF","")</f>
        <v>PAID OFF</v>
      </c>
      <c r="DF37" s="161" t="str">
        <f t="shared" ref="DF37" ca="1" si="746">IF(DF36=0,"PAID OFF","")</f>
        <v>PAID OFF</v>
      </c>
      <c r="DG37" s="161" t="str">
        <f t="shared" ref="DG37" ca="1" si="747">IF(DG36=0,"PAID OFF","")</f>
        <v>PAID OFF</v>
      </c>
      <c r="DH37" s="161" t="str">
        <f t="shared" ref="DH37" ca="1" si="748">IF(DH36=0,"PAID OFF","")</f>
        <v>PAID OFF</v>
      </c>
      <c r="DI37" s="161" t="str">
        <f t="shared" ref="DI37" ca="1" si="749">IF(DI36=0,"PAID OFF","")</f>
        <v>PAID OFF</v>
      </c>
      <c r="DJ37" s="161" t="str">
        <f t="shared" ref="DJ37" ca="1" si="750">IF(DJ36=0,"PAID OFF","")</f>
        <v>PAID OFF</v>
      </c>
      <c r="DK37" s="161" t="str">
        <f t="shared" ref="DK37" ca="1" si="751">IF(DK36=0,"PAID OFF","")</f>
        <v>PAID OFF</v>
      </c>
      <c r="DL37" s="161" t="str">
        <f t="shared" ref="DL37" ca="1" si="752">IF(DL36=0,"PAID OFF","")</f>
        <v>PAID OFF</v>
      </c>
      <c r="DM37" s="161" t="str">
        <f t="shared" ref="DM37" ca="1" si="753">IF(DM36=0,"PAID OFF","")</f>
        <v>PAID OFF</v>
      </c>
      <c r="DN37" s="161" t="str">
        <f t="shared" ref="DN37" ca="1" si="754">IF(DN36=0,"PAID OFF","")</f>
        <v>PAID OFF</v>
      </c>
      <c r="DO37" s="161" t="str">
        <f t="shared" ref="DO37" ca="1" si="755">IF(DO36=0,"PAID OFF","")</f>
        <v>PAID OFF</v>
      </c>
      <c r="DP37" s="161" t="str">
        <f t="shared" ref="DP37" ca="1" si="756">IF(DP36=0,"PAID OFF","")</f>
        <v>PAID OFF</v>
      </c>
      <c r="DQ37" s="161" t="str">
        <f t="shared" ref="DQ37" ca="1" si="757">IF(DQ36=0,"PAID OFF","")</f>
        <v>PAID OFF</v>
      </c>
      <c r="DR37" s="161" t="str">
        <f t="shared" ref="DR37" ca="1" si="758">IF(DR36=0,"PAID OFF","")</f>
        <v>PAID OFF</v>
      </c>
      <c r="DS37" s="161" t="str">
        <f t="shared" ref="DS37" ca="1" si="759">IF(DS36=0,"PAID OFF","")</f>
        <v>PAID OFF</v>
      </c>
      <c r="DT37" s="161" t="str">
        <f t="shared" ref="DT37" ca="1" si="760">IF(DT36=0,"PAID OFF","")</f>
        <v>PAID OFF</v>
      </c>
      <c r="DU37" s="161" t="str">
        <f t="shared" ref="DU37" ca="1" si="761">IF(DU36=0,"PAID OFF","")</f>
        <v>PAID OFF</v>
      </c>
      <c r="DV37" s="161" t="str">
        <f t="shared" ref="DV37" ca="1" si="762">IF(DV36=0,"PAID OFF","")</f>
        <v>PAID OFF</v>
      </c>
      <c r="DW37" s="161" t="str">
        <f t="shared" ref="DW37" ca="1" si="763">IF(DW36=0,"PAID OFF","")</f>
        <v>PAID OFF</v>
      </c>
      <c r="DX37" s="161" t="str">
        <f t="shared" ref="DX37" ca="1" si="764">IF(DX36=0,"PAID OFF","")</f>
        <v>PAID OFF</v>
      </c>
      <c r="DY37" s="161" t="str">
        <f t="shared" ref="DY37" ca="1" si="765">IF(DY36=0,"PAID OFF","")</f>
        <v>PAID OFF</v>
      </c>
      <c r="DZ37" s="161" t="str">
        <f t="shared" ref="DZ37" ca="1" si="766">IF(DZ36=0,"PAID OFF","")</f>
        <v>PAID OFF</v>
      </c>
      <c r="EA37" s="161" t="str">
        <f t="shared" ref="EA37" ca="1" si="767">IF(EA36=0,"PAID OFF","")</f>
        <v>PAID OFF</v>
      </c>
      <c r="EB37" s="161" t="str">
        <f t="shared" ref="EB37" ca="1" si="768">IF(EB36=0,"PAID OFF","")</f>
        <v>PAID OFF</v>
      </c>
      <c r="EC37" s="161" t="str">
        <f t="shared" ref="EC37" ca="1" si="769">IF(EC36=0,"PAID OFF","")</f>
        <v>PAID OFF</v>
      </c>
      <c r="ED37" s="161" t="str">
        <f t="shared" ref="ED37" ca="1" si="770">IF(ED36=0,"PAID OFF","")</f>
        <v>PAID OFF</v>
      </c>
      <c r="EE37" s="161" t="str">
        <f t="shared" ref="EE37" ca="1" si="771">IF(EE36=0,"PAID OFF","")</f>
        <v>PAID OFF</v>
      </c>
    </row>
    <row r="38" spans="1:135" x14ac:dyDescent="0.35">
      <c r="A38" s="29"/>
      <c r="B38" s="147" t="s">
        <v>34</v>
      </c>
      <c r="C38" s="147">
        <v>1</v>
      </c>
      <c r="D38" s="147" t="str">
        <f ca="1">IF(D37="PAID OFF","",C38+1)</f>
        <v/>
      </c>
      <c r="E38" s="147" t="str">
        <f ca="1">IF(E37="PAID OFF","",D38+1)</f>
        <v/>
      </c>
      <c r="F38" s="147" t="str">
        <f t="shared" ref="F38:BQ38" ca="1" si="772">IF(F37="PAID OFF","",E38+1)</f>
        <v/>
      </c>
      <c r="G38" s="147" t="str">
        <f t="shared" ca="1" si="772"/>
        <v/>
      </c>
      <c r="H38" s="147" t="str">
        <f t="shared" ca="1" si="772"/>
        <v/>
      </c>
      <c r="I38" s="147" t="str">
        <f t="shared" ca="1" si="772"/>
        <v/>
      </c>
      <c r="J38" s="147" t="str">
        <f t="shared" ca="1" si="772"/>
        <v/>
      </c>
      <c r="K38" s="147" t="str">
        <f t="shared" ca="1" si="772"/>
        <v/>
      </c>
      <c r="L38" s="147" t="str">
        <f t="shared" ca="1" si="772"/>
        <v/>
      </c>
      <c r="M38" s="147" t="str">
        <f t="shared" ca="1" si="772"/>
        <v/>
      </c>
      <c r="N38" s="147" t="str">
        <f t="shared" ca="1" si="772"/>
        <v/>
      </c>
      <c r="O38" s="147" t="str">
        <f t="shared" ca="1" si="772"/>
        <v/>
      </c>
      <c r="P38" s="147" t="str">
        <f t="shared" ca="1" si="772"/>
        <v/>
      </c>
      <c r="Q38" s="147" t="str">
        <f t="shared" ca="1" si="772"/>
        <v/>
      </c>
      <c r="R38" s="147" t="str">
        <f t="shared" ca="1" si="772"/>
        <v/>
      </c>
      <c r="S38" s="147" t="str">
        <f t="shared" ca="1" si="772"/>
        <v/>
      </c>
      <c r="T38" s="147" t="str">
        <f t="shared" ca="1" si="772"/>
        <v/>
      </c>
      <c r="U38" s="147" t="str">
        <f t="shared" ca="1" si="772"/>
        <v/>
      </c>
      <c r="V38" s="147" t="str">
        <f t="shared" ca="1" si="772"/>
        <v/>
      </c>
      <c r="W38" s="147" t="str">
        <f t="shared" ca="1" si="772"/>
        <v/>
      </c>
      <c r="X38" s="147" t="str">
        <f t="shared" ca="1" si="772"/>
        <v/>
      </c>
      <c r="Y38" s="147" t="str">
        <f t="shared" ca="1" si="772"/>
        <v/>
      </c>
      <c r="Z38" s="147" t="str">
        <f t="shared" ca="1" si="772"/>
        <v/>
      </c>
      <c r="AA38" s="147" t="str">
        <f t="shared" ca="1" si="772"/>
        <v/>
      </c>
      <c r="AB38" s="147" t="str">
        <f t="shared" ca="1" si="772"/>
        <v/>
      </c>
      <c r="AC38" s="147" t="str">
        <f t="shared" ca="1" si="772"/>
        <v/>
      </c>
      <c r="AD38" s="147" t="str">
        <f t="shared" ca="1" si="772"/>
        <v/>
      </c>
      <c r="AE38" s="147" t="str">
        <f t="shared" ca="1" si="772"/>
        <v/>
      </c>
      <c r="AF38" s="147" t="str">
        <f t="shared" ca="1" si="772"/>
        <v/>
      </c>
      <c r="AG38" s="147" t="str">
        <f t="shared" ca="1" si="772"/>
        <v/>
      </c>
      <c r="AH38" s="147" t="str">
        <f t="shared" ca="1" si="772"/>
        <v/>
      </c>
      <c r="AI38" s="147" t="str">
        <f t="shared" ca="1" si="772"/>
        <v/>
      </c>
      <c r="AJ38" s="147" t="str">
        <f t="shared" ca="1" si="772"/>
        <v/>
      </c>
      <c r="AK38" s="147" t="str">
        <f t="shared" ca="1" si="772"/>
        <v/>
      </c>
      <c r="AL38" s="147" t="str">
        <f t="shared" ca="1" si="772"/>
        <v/>
      </c>
      <c r="AM38" s="147" t="str">
        <f t="shared" ca="1" si="772"/>
        <v/>
      </c>
      <c r="AN38" s="147" t="str">
        <f t="shared" ca="1" si="772"/>
        <v/>
      </c>
      <c r="AO38" s="147" t="str">
        <f t="shared" ca="1" si="772"/>
        <v/>
      </c>
      <c r="AP38" s="147" t="str">
        <f t="shared" ca="1" si="772"/>
        <v/>
      </c>
      <c r="AQ38" s="147" t="str">
        <f t="shared" ca="1" si="772"/>
        <v/>
      </c>
      <c r="AR38" s="147" t="str">
        <f t="shared" ca="1" si="772"/>
        <v/>
      </c>
      <c r="AS38" s="147" t="str">
        <f t="shared" ca="1" si="772"/>
        <v/>
      </c>
      <c r="AT38" s="147" t="str">
        <f t="shared" ca="1" si="772"/>
        <v/>
      </c>
      <c r="AU38" s="147" t="str">
        <f t="shared" ca="1" si="772"/>
        <v/>
      </c>
      <c r="AV38" s="147" t="str">
        <f t="shared" ca="1" si="772"/>
        <v/>
      </c>
      <c r="AW38" s="147" t="str">
        <f t="shared" ca="1" si="772"/>
        <v/>
      </c>
      <c r="AX38" s="147" t="str">
        <f t="shared" ca="1" si="772"/>
        <v/>
      </c>
      <c r="AY38" s="147" t="str">
        <f t="shared" ca="1" si="772"/>
        <v/>
      </c>
      <c r="AZ38" s="147" t="str">
        <f t="shared" ca="1" si="772"/>
        <v/>
      </c>
      <c r="BA38" s="147" t="str">
        <f t="shared" ca="1" si="772"/>
        <v/>
      </c>
      <c r="BB38" s="147" t="str">
        <f t="shared" ca="1" si="772"/>
        <v/>
      </c>
      <c r="BC38" s="147" t="str">
        <f t="shared" ca="1" si="772"/>
        <v/>
      </c>
      <c r="BD38" s="147" t="str">
        <f t="shared" ca="1" si="772"/>
        <v/>
      </c>
      <c r="BE38" s="147" t="str">
        <f t="shared" ca="1" si="772"/>
        <v/>
      </c>
      <c r="BF38" s="147" t="str">
        <f t="shared" ca="1" si="772"/>
        <v/>
      </c>
      <c r="BG38" s="147" t="str">
        <f t="shared" ca="1" si="772"/>
        <v/>
      </c>
      <c r="BH38" s="147" t="str">
        <f t="shared" ca="1" si="772"/>
        <v/>
      </c>
      <c r="BI38" s="147" t="str">
        <f t="shared" ca="1" si="772"/>
        <v/>
      </c>
      <c r="BJ38" s="147" t="str">
        <f t="shared" ca="1" si="772"/>
        <v/>
      </c>
      <c r="BK38" s="147" t="str">
        <f t="shared" ca="1" si="772"/>
        <v/>
      </c>
      <c r="BL38" s="147" t="str">
        <f t="shared" ca="1" si="772"/>
        <v/>
      </c>
      <c r="BM38" s="147" t="str">
        <f t="shared" ca="1" si="772"/>
        <v/>
      </c>
      <c r="BN38" s="147" t="str">
        <f t="shared" ca="1" si="772"/>
        <v/>
      </c>
      <c r="BO38" s="147" t="str">
        <f t="shared" ca="1" si="772"/>
        <v/>
      </c>
      <c r="BP38" s="147" t="str">
        <f t="shared" ca="1" si="772"/>
        <v/>
      </c>
      <c r="BQ38" s="147" t="str">
        <f t="shared" ca="1" si="772"/>
        <v/>
      </c>
      <c r="BR38" s="147" t="str">
        <f t="shared" ref="BR38:CU38" ca="1" si="773">IF(BR37="PAID OFF","",BQ38+1)</f>
        <v/>
      </c>
      <c r="BS38" s="147" t="str">
        <f t="shared" ca="1" si="773"/>
        <v/>
      </c>
      <c r="BT38" s="147" t="str">
        <f t="shared" ca="1" si="773"/>
        <v/>
      </c>
      <c r="BU38" s="147" t="str">
        <f t="shared" ca="1" si="773"/>
        <v/>
      </c>
      <c r="BV38" s="147" t="str">
        <f t="shared" ca="1" si="773"/>
        <v/>
      </c>
      <c r="BW38" s="147" t="str">
        <f t="shared" ca="1" si="773"/>
        <v/>
      </c>
      <c r="BX38" s="147" t="str">
        <f t="shared" ca="1" si="773"/>
        <v/>
      </c>
      <c r="BY38" s="147" t="str">
        <f t="shared" ca="1" si="773"/>
        <v/>
      </c>
      <c r="BZ38" s="147" t="str">
        <f t="shared" ca="1" si="773"/>
        <v/>
      </c>
      <c r="CA38" s="147" t="str">
        <f t="shared" ca="1" si="773"/>
        <v/>
      </c>
      <c r="CB38" s="147" t="str">
        <f t="shared" ca="1" si="773"/>
        <v/>
      </c>
      <c r="CC38" s="147" t="str">
        <f t="shared" ca="1" si="773"/>
        <v/>
      </c>
      <c r="CD38" s="147" t="str">
        <f t="shared" ca="1" si="773"/>
        <v/>
      </c>
      <c r="CE38" s="147" t="str">
        <f t="shared" ca="1" si="773"/>
        <v/>
      </c>
      <c r="CF38" s="147" t="str">
        <f t="shared" ca="1" si="773"/>
        <v/>
      </c>
      <c r="CG38" s="147" t="str">
        <f t="shared" ca="1" si="773"/>
        <v/>
      </c>
      <c r="CH38" s="147" t="str">
        <f t="shared" ca="1" si="773"/>
        <v/>
      </c>
      <c r="CI38" s="147" t="str">
        <f t="shared" ca="1" si="773"/>
        <v/>
      </c>
      <c r="CJ38" s="147" t="str">
        <f t="shared" ca="1" si="773"/>
        <v/>
      </c>
      <c r="CK38" s="147" t="str">
        <f t="shared" ca="1" si="773"/>
        <v/>
      </c>
      <c r="CL38" s="147" t="str">
        <f t="shared" ca="1" si="773"/>
        <v/>
      </c>
      <c r="CM38" s="147" t="str">
        <f t="shared" ca="1" si="773"/>
        <v/>
      </c>
      <c r="CN38" s="147" t="str">
        <f t="shared" ca="1" si="773"/>
        <v/>
      </c>
      <c r="CO38" s="147" t="str">
        <f t="shared" ca="1" si="773"/>
        <v/>
      </c>
      <c r="CP38" s="147" t="str">
        <f t="shared" ca="1" si="773"/>
        <v/>
      </c>
      <c r="CQ38" s="147" t="str">
        <f t="shared" ca="1" si="773"/>
        <v/>
      </c>
      <c r="CR38" s="147" t="str">
        <f t="shared" ca="1" si="773"/>
        <v/>
      </c>
      <c r="CS38" s="147" t="str">
        <f t="shared" ca="1" si="773"/>
        <v/>
      </c>
      <c r="CT38" s="147" t="str">
        <f t="shared" ca="1" si="773"/>
        <v/>
      </c>
      <c r="CU38" s="147" t="str">
        <f t="shared" ca="1" si="773"/>
        <v/>
      </c>
      <c r="CV38" s="147" t="str">
        <f t="shared" ref="CV38" ca="1" si="774">IF(CV37="PAID OFF","",CU38+1)</f>
        <v/>
      </c>
      <c r="CW38" s="147" t="str">
        <f t="shared" ref="CW38" ca="1" si="775">IF(CW37="PAID OFF","",CV38+1)</f>
        <v/>
      </c>
      <c r="CX38" s="147" t="str">
        <f t="shared" ref="CX38" ca="1" si="776">IF(CX37="PAID OFF","",CW38+1)</f>
        <v/>
      </c>
      <c r="CY38" s="147" t="str">
        <f t="shared" ref="CY38" ca="1" si="777">IF(CY37="PAID OFF","",CX38+1)</f>
        <v/>
      </c>
      <c r="CZ38" s="147" t="str">
        <f t="shared" ref="CZ38" ca="1" si="778">IF(CZ37="PAID OFF","",CY38+1)</f>
        <v/>
      </c>
      <c r="DA38" s="147" t="str">
        <f t="shared" ref="DA38" ca="1" si="779">IF(DA37="PAID OFF","",CZ38+1)</f>
        <v/>
      </c>
      <c r="DB38" s="147" t="str">
        <f t="shared" ref="DB38" ca="1" si="780">IF(DB37="PAID OFF","",DA38+1)</f>
        <v/>
      </c>
      <c r="DC38" s="147" t="str">
        <f t="shared" ref="DC38" ca="1" si="781">IF(DC37="PAID OFF","",DB38+1)</f>
        <v/>
      </c>
      <c r="DD38" s="147" t="str">
        <f t="shared" ref="DD38" ca="1" si="782">IF(DD37="PAID OFF","",DC38+1)</f>
        <v/>
      </c>
      <c r="DE38" s="147" t="str">
        <f t="shared" ref="DE38" ca="1" si="783">IF(DE37="PAID OFF","",DD38+1)</f>
        <v/>
      </c>
      <c r="DF38" s="147" t="str">
        <f t="shared" ref="DF38" ca="1" si="784">IF(DF37="PAID OFF","",DE38+1)</f>
        <v/>
      </c>
      <c r="DG38" s="147" t="str">
        <f t="shared" ref="DG38" ca="1" si="785">IF(DG37="PAID OFF","",DF38+1)</f>
        <v/>
      </c>
      <c r="DH38" s="147" t="str">
        <f t="shared" ref="DH38" ca="1" si="786">IF(DH37="PAID OFF","",DG38+1)</f>
        <v/>
      </c>
      <c r="DI38" s="147" t="str">
        <f t="shared" ref="DI38" ca="1" si="787">IF(DI37="PAID OFF","",DH38+1)</f>
        <v/>
      </c>
      <c r="DJ38" s="147" t="str">
        <f t="shared" ref="DJ38" ca="1" si="788">IF(DJ37="PAID OFF","",DI38+1)</f>
        <v/>
      </c>
      <c r="DK38" s="147" t="str">
        <f t="shared" ref="DK38" ca="1" si="789">IF(DK37="PAID OFF","",DJ38+1)</f>
        <v/>
      </c>
      <c r="DL38" s="147" t="str">
        <f t="shared" ref="DL38" ca="1" si="790">IF(DL37="PAID OFF","",DK38+1)</f>
        <v/>
      </c>
      <c r="DM38" s="147" t="str">
        <f t="shared" ref="DM38" ca="1" si="791">IF(DM37="PAID OFF","",DL38+1)</f>
        <v/>
      </c>
      <c r="DN38" s="147" t="str">
        <f t="shared" ref="DN38" ca="1" si="792">IF(DN37="PAID OFF","",DM38+1)</f>
        <v/>
      </c>
      <c r="DO38" s="147" t="str">
        <f t="shared" ref="DO38" ca="1" si="793">IF(DO37="PAID OFF","",DN38+1)</f>
        <v/>
      </c>
      <c r="DP38" s="147" t="str">
        <f t="shared" ref="DP38" ca="1" si="794">IF(DP37="PAID OFF","",DO38+1)</f>
        <v/>
      </c>
      <c r="DQ38" s="147" t="str">
        <f t="shared" ref="DQ38" ca="1" si="795">IF(DQ37="PAID OFF","",DP38+1)</f>
        <v/>
      </c>
      <c r="DR38" s="147" t="str">
        <f t="shared" ref="DR38" ca="1" si="796">IF(DR37="PAID OFF","",DQ38+1)</f>
        <v/>
      </c>
      <c r="DS38" s="147" t="str">
        <f t="shared" ref="DS38" ca="1" si="797">IF(DS37="PAID OFF","",DR38+1)</f>
        <v/>
      </c>
      <c r="DT38" s="147" t="str">
        <f t="shared" ref="DT38" ca="1" si="798">IF(DT37="PAID OFF","",DS38+1)</f>
        <v/>
      </c>
      <c r="DU38" s="147" t="str">
        <f t="shared" ref="DU38" ca="1" si="799">IF(DU37="PAID OFF","",DT38+1)</f>
        <v/>
      </c>
      <c r="DV38" s="147" t="str">
        <f t="shared" ref="DV38" ca="1" si="800">IF(DV37="PAID OFF","",DU38+1)</f>
        <v/>
      </c>
      <c r="DW38" s="147" t="str">
        <f t="shared" ref="DW38" ca="1" si="801">IF(DW37="PAID OFF","",DV38+1)</f>
        <v/>
      </c>
      <c r="DX38" s="147" t="str">
        <f t="shared" ref="DX38" ca="1" si="802">IF(DX37="PAID OFF","",DW38+1)</f>
        <v/>
      </c>
      <c r="DY38" s="147" t="str">
        <f t="shared" ref="DY38" ca="1" si="803">IF(DY37="PAID OFF","",DX38+1)</f>
        <v/>
      </c>
      <c r="DZ38" s="147" t="str">
        <f t="shared" ref="DZ38" ca="1" si="804">IF(DZ37="PAID OFF","",DY38+1)</f>
        <v/>
      </c>
      <c r="EA38" s="147" t="str">
        <f t="shared" ref="EA38" ca="1" si="805">IF(EA37="PAID OFF","",DZ38+1)</f>
        <v/>
      </c>
      <c r="EB38" s="147" t="str">
        <f t="shared" ref="EB38" ca="1" si="806">IF(EB37="PAID OFF","",EA38+1)</f>
        <v/>
      </c>
      <c r="EC38" s="147" t="str">
        <f t="shared" ref="EC38" ca="1" si="807">IF(EC37="PAID OFF","",EB38+1)</f>
        <v/>
      </c>
      <c r="ED38" s="147" t="str">
        <f t="shared" ref="ED38" ca="1" si="808">IF(ED37="PAID OFF","",EC38+1)</f>
        <v/>
      </c>
      <c r="EE38" s="147" t="str">
        <f t="shared" ref="EE38" ca="1" si="809">IF(EE37="PAID OFF","",ED38+1)</f>
        <v/>
      </c>
    </row>
    <row r="39" spans="1:135" x14ac:dyDescent="0.35">
      <c r="A39" s="15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</row>
    <row r="40" spans="1:135" x14ac:dyDescent="0.35">
      <c r="A40" s="30" t="s">
        <v>30</v>
      </c>
      <c r="B40" s="149" t="str">
        <f ca="1">IF('In depth results'!J7="","",'In depth results'!J7)</f>
        <v/>
      </c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</row>
    <row r="41" spans="1:135" x14ac:dyDescent="0.35">
      <c r="A41" s="31"/>
      <c r="B41" s="150" t="s">
        <v>21</v>
      </c>
      <c r="C41" s="150"/>
      <c r="D41" s="151">
        <f ca="1">C45</f>
        <v>0</v>
      </c>
      <c r="E41" s="151">
        <f ca="1">D45</f>
        <v>0</v>
      </c>
      <c r="F41" s="151">
        <f t="shared" ref="F41:BQ41" ca="1" si="810">E45</f>
        <v>0</v>
      </c>
      <c r="G41" s="151">
        <f t="shared" ca="1" si="810"/>
        <v>0</v>
      </c>
      <c r="H41" s="151">
        <f t="shared" ca="1" si="810"/>
        <v>0</v>
      </c>
      <c r="I41" s="151">
        <f t="shared" ca="1" si="810"/>
        <v>0</v>
      </c>
      <c r="J41" s="151">
        <f t="shared" ca="1" si="810"/>
        <v>0</v>
      </c>
      <c r="K41" s="151">
        <f t="shared" ca="1" si="810"/>
        <v>0</v>
      </c>
      <c r="L41" s="151">
        <f t="shared" ca="1" si="810"/>
        <v>0</v>
      </c>
      <c r="M41" s="151">
        <f t="shared" ca="1" si="810"/>
        <v>0</v>
      </c>
      <c r="N41" s="151">
        <f t="shared" ca="1" si="810"/>
        <v>0</v>
      </c>
      <c r="O41" s="151">
        <f t="shared" ca="1" si="810"/>
        <v>0</v>
      </c>
      <c r="P41" s="151">
        <f t="shared" ca="1" si="810"/>
        <v>0</v>
      </c>
      <c r="Q41" s="151">
        <f t="shared" ca="1" si="810"/>
        <v>0</v>
      </c>
      <c r="R41" s="151">
        <f t="shared" ca="1" si="810"/>
        <v>0</v>
      </c>
      <c r="S41" s="151">
        <f t="shared" ca="1" si="810"/>
        <v>0</v>
      </c>
      <c r="T41" s="151">
        <f t="shared" ca="1" si="810"/>
        <v>0</v>
      </c>
      <c r="U41" s="151">
        <f t="shared" ca="1" si="810"/>
        <v>0</v>
      </c>
      <c r="V41" s="151">
        <f t="shared" ca="1" si="810"/>
        <v>0</v>
      </c>
      <c r="W41" s="151">
        <f t="shared" ca="1" si="810"/>
        <v>0</v>
      </c>
      <c r="X41" s="151">
        <f t="shared" ca="1" si="810"/>
        <v>0</v>
      </c>
      <c r="Y41" s="151">
        <f t="shared" ca="1" si="810"/>
        <v>0</v>
      </c>
      <c r="Z41" s="151">
        <f t="shared" ca="1" si="810"/>
        <v>0</v>
      </c>
      <c r="AA41" s="151">
        <f t="shared" ca="1" si="810"/>
        <v>0</v>
      </c>
      <c r="AB41" s="151">
        <f t="shared" ca="1" si="810"/>
        <v>0</v>
      </c>
      <c r="AC41" s="151">
        <f t="shared" ca="1" si="810"/>
        <v>0</v>
      </c>
      <c r="AD41" s="151">
        <f t="shared" ca="1" si="810"/>
        <v>0</v>
      </c>
      <c r="AE41" s="151">
        <f t="shared" ca="1" si="810"/>
        <v>0</v>
      </c>
      <c r="AF41" s="151">
        <f t="shared" ca="1" si="810"/>
        <v>0</v>
      </c>
      <c r="AG41" s="151">
        <f t="shared" ca="1" si="810"/>
        <v>0</v>
      </c>
      <c r="AH41" s="151">
        <f t="shared" ca="1" si="810"/>
        <v>0</v>
      </c>
      <c r="AI41" s="151">
        <f t="shared" ca="1" si="810"/>
        <v>0</v>
      </c>
      <c r="AJ41" s="151">
        <f t="shared" ca="1" si="810"/>
        <v>0</v>
      </c>
      <c r="AK41" s="151">
        <f t="shared" ca="1" si="810"/>
        <v>0</v>
      </c>
      <c r="AL41" s="151">
        <f t="shared" ca="1" si="810"/>
        <v>0</v>
      </c>
      <c r="AM41" s="151">
        <f t="shared" ca="1" si="810"/>
        <v>0</v>
      </c>
      <c r="AN41" s="151">
        <f t="shared" ca="1" si="810"/>
        <v>0</v>
      </c>
      <c r="AO41" s="151">
        <f t="shared" ca="1" si="810"/>
        <v>0</v>
      </c>
      <c r="AP41" s="151">
        <f t="shared" ca="1" si="810"/>
        <v>0</v>
      </c>
      <c r="AQ41" s="151">
        <f t="shared" ca="1" si="810"/>
        <v>0</v>
      </c>
      <c r="AR41" s="151">
        <f t="shared" ca="1" si="810"/>
        <v>0</v>
      </c>
      <c r="AS41" s="151">
        <f t="shared" ca="1" si="810"/>
        <v>0</v>
      </c>
      <c r="AT41" s="151">
        <f t="shared" ca="1" si="810"/>
        <v>0</v>
      </c>
      <c r="AU41" s="151">
        <f t="shared" ca="1" si="810"/>
        <v>0</v>
      </c>
      <c r="AV41" s="151">
        <f t="shared" ca="1" si="810"/>
        <v>0</v>
      </c>
      <c r="AW41" s="151">
        <f t="shared" ca="1" si="810"/>
        <v>0</v>
      </c>
      <c r="AX41" s="151">
        <f t="shared" ca="1" si="810"/>
        <v>0</v>
      </c>
      <c r="AY41" s="151">
        <f t="shared" ca="1" si="810"/>
        <v>0</v>
      </c>
      <c r="AZ41" s="151">
        <f t="shared" ca="1" si="810"/>
        <v>0</v>
      </c>
      <c r="BA41" s="151">
        <f t="shared" ca="1" si="810"/>
        <v>0</v>
      </c>
      <c r="BB41" s="151">
        <f t="shared" ca="1" si="810"/>
        <v>0</v>
      </c>
      <c r="BC41" s="151">
        <f t="shared" ca="1" si="810"/>
        <v>0</v>
      </c>
      <c r="BD41" s="151">
        <f t="shared" ca="1" si="810"/>
        <v>0</v>
      </c>
      <c r="BE41" s="151">
        <f t="shared" ca="1" si="810"/>
        <v>0</v>
      </c>
      <c r="BF41" s="151">
        <f t="shared" ca="1" si="810"/>
        <v>0</v>
      </c>
      <c r="BG41" s="151">
        <f t="shared" ca="1" si="810"/>
        <v>0</v>
      </c>
      <c r="BH41" s="151">
        <f t="shared" ca="1" si="810"/>
        <v>0</v>
      </c>
      <c r="BI41" s="151">
        <f t="shared" ca="1" si="810"/>
        <v>0</v>
      </c>
      <c r="BJ41" s="151">
        <f t="shared" ca="1" si="810"/>
        <v>0</v>
      </c>
      <c r="BK41" s="151">
        <f t="shared" ca="1" si="810"/>
        <v>0</v>
      </c>
      <c r="BL41" s="151">
        <f t="shared" ca="1" si="810"/>
        <v>0</v>
      </c>
      <c r="BM41" s="151">
        <f t="shared" ca="1" si="810"/>
        <v>0</v>
      </c>
      <c r="BN41" s="151">
        <f t="shared" ca="1" si="810"/>
        <v>0</v>
      </c>
      <c r="BO41" s="151">
        <f t="shared" ca="1" si="810"/>
        <v>0</v>
      </c>
      <c r="BP41" s="151">
        <f t="shared" ca="1" si="810"/>
        <v>0</v>
      </c>
      <c r="BQ41" s="151">
        <f t="shared" ca="1" si="810"/>
        <v>0</v>
      </c>
      <c r="BR41" s="151">
        <f t="shared" ref="BR41:CU41" ca="1" si="811">BQ45</f>
        <v>0</v>
      </c>
      <c r="BS41" s="151">
        <f t="shared" ca="1" si="811"/>
        <v>0</v>
      </c>
      <c r="BT41" s="151">
        <f t="shared" ca="1" si="811"/>
        <v>0</v>
      </c>
      <c r="BU41" s="151">
        <f t="shared" ca="1" si="811"/>
        <v>0</v>
      </c>
      <c r="BV41" s="151">
        <f t="shared" ca="1" si="811"/>
        <v>0</v>
      </c>
      <c r="BW41" s="151">
        <f t="shared" ca="1" si="811"/>
        <v>0</v>
      </c>
      <c r="BX41" s="151">
        <f t="shared" ca="1" si="811"/>
        <v>0</v>
      </c>
      <c r="BY41" s="151">
        <f t="shared" ca="1" si="811"/>
        <v>0</v>
      </c>
      <c r="BZ41" s="151">
        <f t="shared" ca="1" si="811"/>
        <v>0</v>
      </c>
      <c r="CA41" s="151">
        <f t="shared" ca="1" si="811"/>
        <v>0</v>
      </c>
      <c r="CB41" s="151">
        <f t="shared" ca="1" si="811"/>
        <v>0</v>
      </c>
      <c r="CC41" s="151">
        <f t="shared" ca="1" si="811"/>
        <v>0</v>
      </c>
      <c r="CD41" s="151">
        <f t="shared" ca="1" si="811"/>
        <v>0</v>
      </c>
      <c r="CE41" s="151">
        <f t="shared" ca="1" si="811"/>
        <v>0</v>
      </c>
      <c r="CF41" s="151">
        <f t="shared" ca="1" si="811"/>
        <v>0</v>
      </c>
      <c r="CG41" s="151">
        <f t="shared" ca="1" si="811"/>
        <v>0</v>
      </c>
      <c r="CH41" s="151">
        <f t="shared" ca="1" si="811"/>
        <v>0</v>
      </c>
      <c r="CI41" s="151">
        <f t="shared" ca="1" si="811"/>
        <v>0</v>
      </c>
      <c r="CJ41" s="151">
        <f t="shared" ca="1" si="811"/>
        <v>0</v>
      </c>
      <c r="CK41" s="151">
        <f t="shared" ca="1" si="811"/>
        <v>0</v>
      </c>
      <c r="CL41" s="151">
        <f t="shared" ca="1" si="811"/>
        <v>0</v>
      </c>
      <c r="CM41" s="151">
        <f t="shared" ca="1" si="811"/>
        <v>0</v>
      </c>
      <c r="CN41" s="151">
        <f t="shared" ca="1" si="811"/>
        <v>0</v>
      </c>
      <c r="CO41" s="151">
        <f t="shared" ca="1" si="811"/>
        <v>0</v>
      </c>
      <c r="CP41" s="151">
        <f t="shared" ca="1" si="811"/>
        <v>0</v>
      </c>
      <c r="CQ41" s="151">
        <f t="shared" ca="1" si="811"/>
        <v>0</v>
      </c>
      <c r="CR41" s="151">
        <f t="shared" ca="1" si="811"/>
        <v>0</v>
      </c>
      <c r="CS41" s="151">
        <f t="shared" ca="1" si="811"/>
        <v>0</v>
      </c>
      <c r="CT41" s="151">
        <f t="shared" ca="1" si="811"/>
        <v>0</v>
      </c>
      <c r="CU41" s="151">
        <f t="shared" ca="1" si="811"/>
        <v>0</v>
      </c>
      <c r="CV41" s="151">
        <f t="shared" ref="CV41" ca="1" si="812">CU45</f>
        <v>0</v>
      </c>
      <c r="CW41" s="151">
        <f t="shared" ref="CW41" ca="1" si="813">CV45</f>
        <v>0</v>
      </c>
      <c r="CX41" s="151">
        <f t="shared" ref="CX41" ca="1" si="814">CW45</f>
        <v>0</v>
      </c>
      <c r="CY41" s="151">
        <f t="shared" ref="CY41" ca="1" si="815">CX45</f>
        <v>0</v>
      </c>
      <c r="CZ41" s="151">
        <f t="shared" ref="CZ41" ca="1" si="816">CY45</f>
        <v>0</v>
      </c>
      <c r="DA41" s="151">
        <f t="shared" ref="DA41" ca="1" si="817">CZ45</f>
        <v>0</v>
      </c>
      <c r="DB41" s="151">
        <f t="shared" ref="DB41" ca="1" si="818">DA45</f>
        <v>0</v>
      </c>
      <c r="DC41" s="151">
        <f t="shared" ref="DC41" ca="1" si="819">DB45</f>
        <v>0</v>
      </c>
      <c r="DD41" s="151">
        <f t="shared" ref="DD41" ca="1" si="820">DC45</f>
        <v>0</v>
      </c>
      <c r="DE41" s="151">
        <f t="shared" ref="DE41" ca="1" si="821">DD45</f>
        <v>0</v>
      </c>
      <c r="DF41" s="151">
        <f t="shared" ref="DF41" ca="1" si="822">DE45</f>
        <v>0</v>
      </c>
      <c r="DG41" s="151">
        <f t="shared" ref="DG41" ca="1" si="823">DF45</f>
        <v>0</v>
      </c>
      <c r="DH41" s="151">
        <f t="shared" ref="DH41" ca="1" si="824">DG45</f>
        <v>0</v>
      </c>
      <c r="DI41" s="151">
        <f t="shared" ref="DI41" ca="1" si="825">DH45</f>
        <v>0</v>
      </c>
      <c r="DJ41" s="151">
        <f t="shared" ref="DJ41" ca="1" si="826">DI45</f>
        <v>0</v>
      </c>
      <c r="DK41" s="151">
        <f t="shared" ref="DK41" ca="1" si="827">DJ45</f>
        <v>0</v>
      </c>
      <c r="DL41" s="151">
        <f t="shared" ref="DL41" ca="1" si="828">DK45</f>
        <v>0</v>
      </c>
      <c r="DM41" s="151">
        <f t="shared" ref="DM41" ca="1" si="829">DL45</f>
        <v>0</v>
      </c>
      <c r="DN41" s="151">
        <f t="shared" ref="DN41" ca="1" si="830">DM45</f>
        <v>0</v>
      </c>
      <c r="DO41" s="151">
        <f t="shared" ref="DO41" ca="1" si="831">DN45</f>
        <v>0</v>
      </c>
      <c r="DP41" s="151">
        <f t="shared" ref="DP41" ca="1" si="832">DO45</f>
        <v>0</v>
      </c>
      <c r="DQ41" s="151">
        <f t="shared" ref="DQ41" ca="1" si="833">DP45</f>
        <v>0</v>
      </c>
      <c r="DR41" s="151">
        <f t="shared" ref="DR41" ca="1" si="834">DQ45</f>
        <v>0</v>
      </c>
      <c r="DS41" s="151">
        <f t="shared" ref="DS41" ca="1" si="835">DR45</f>
        <v>0</v>
      </c>
      <c r="DT41" s="151">
        <f t="shared" ref="DT41" ca="1" si="836">DS45</f>
        <v>0</v>
      </c>
      <c r="DU41" s="151">
        <f t="shared" ref="DU41" ca="1" si="837">DT45</f>
        <v>0</v>
      </c>
      <c r="DV41" s="151">
        <f t="shared" ref="DV41" ca="1" si="838">DU45</f>
        <v>0</v>
      </c>
      <c r="DW41" s="151">
        <f t="shared" ref="DW41" ca="1" si="839">DV45</f>
        <v>0</v>
      </c>
      <c r="DX41" s="151">
        <f t="shared" ref="DX41" ca="1" si="840">DW45</f>
        <v>0</v>
      </c>
      <c r="DY41" s="151">
        <f t="shared" ref="DY41" ca="1" si="841">DX45</f>
        <v>0</v>
      </c>
      <c r="DZ41" s="151">
        <f t="shared" ref="DZ41" ca="1" si="842">DY45</f>
        <v>0</v>
      </c>
      <c r="EA41" s="151">
        <f t="shared" ref="EA41" ca="1" si="843">DZ45</f>
        <v>0</v>
      </c>
      <c r="EB41" s="151">
        <f t="shared" ref="EB41" ca="1" si="844">EA45</f>
        <v>0</v>
      </c>
      <c r="EC41" s="151">
        <f t="shared" ref="EC41" ca="1" si="845">EB45</f>
        <v>0</v>
      </c>
      <c r="ED41" s="151">
        <f t="shared" ref="ED41" ca="1" si="846">EC45</f>
        <v>0</v>
      </c>
      <c r="EE41" s="151">
        <f t="shared" ref="EE41" ca="1" si="847">ED45</f>
        <v>0</v>
      </c>
    </row>
    <row r="42" spans="1:135" x14ac:dyDescent="0.35">
      <c r="A42" s="31"/>
      <c r="B42" s="150" t="s">
        <v>22</v>
      </c>
      <c r="C42" s="151">
        <f ca="1">C43*('In depth results'!L7/12)</f>
        <v>0</v>
      </c>
      <c r="D42" s="151">
        <f ca="1">D41*('In depth results'!$C$7/12)</f>
        <v>0</v>
      </c>
      <c r="E42" s="151">
        <f ca="1">E41*('In depth results'!$C$7/12)</f>
        <v>0</v>
      </c>
      <c r="F42" s="151">
        <f ca="1">F41*('In depth results'!$C$7/12)</f>
        <v>0</v>
      </c>
      <c r="G42" s="151">
        <f ca="1">G41*('In depth results'!$C$7/12)</f>
        <v>0</v>
      </c>
      <c r="H42" s="151">
        <f ca="1">H41*('In depth results'!$C$7/12)</f>
        <v>0</v>
      </c>
      <c r="I42" s="151">
        <f ca="1">I41*('In depth results'!$C$7/12)</f>
        <v>0</v>
      </c>
      <c r="J42" s="151">
        <f ca="1">J41*('In depth results'!$C$7/12)</f>
        <v>0</v>
      </c>
      <c r="K42" s="151">
        <f ca="1">K41*('In depth results'!$C$7/12)</f>
        <v>0</v>
      </c>
      <c r="L42" s="151">
        <f ca="1">L41*('In depth results'!$C$7/12)</f>
        <v>0</v>
      </c>
      <c r="M42" s="151">
        <f ca="1">M41*('In depth results'!$C$7/12)</f>
        <v>0</v>
      </c>
      <c r="N42" s="151">
        <f ca="1">N41*('In depth results'!$C$7/12)</f>
        <v>0</v>
      </c>
      <c r="O42" s="151">
        <f ca="1">O41*('In depth results'!$C$7/12)</f>
        <v>0</v>
      </c>
      <c r="P42" s="151">
        <f ca="1">P41*('In depth results'!$C$7/12)</f>
        <v>0</v>
      </c>
      <c r="Q42" s="151">
        <f ca="1">Q41*('In depth results'!$C$7/12)</f>
        <v>0</v>
      </c>
      <c r="R42" s="151">
        <f ca="1">R41*('In depth results'!$C$7/12)</f>
        <v>0</v>
      </c>
      <c r="S42" s="151">
        <f ca="1">S41*('In depth results'!$C$7/12)</f>
        <v>0</v>
      </c>
      <c r="T42" s="151">
        <f ca="1">T41*('In depth results'!$C$7/12)</f>
        <v>0</v>
      </c>
      <c r="U42" s="151">
        <f ca="1">U41*('In depth results'!$C$7/12)</f>
        <v>0</v>
      </c>
      <c r="V42" s="151">
        <f ca="1">V41*('In depth results'!$C$7/12)</f>
        <v>0</v>
      </c>
      <c r="W42" s="151">
        <f ca="1">W41*('In depth results'!$C$7/12)</f>
        <v>0</v>
      </c>
      <c r="X42" s="151">
        <f ca="1">X41*('In depth results'!$C$7/12)</f>
        <v>0</v>
      </c>
      <c r="Y42" s="151">
        <f ca="1">Y41*('In depth results'!$C$7/12)</f>
        <v>0</v>
      </c>
      <c r="Z42" s="151">
        <f ca="1">Z41*('In depth results'!$C$7/12)</f>
        <v>0</v>
      </c>
      <c r="AA42" s="151">
        <f ca="1">AA41*('In depth results'!$C$7/12)</f>
        <v>0</v>
      </c>
      <c r="AB42" s="151">
        <f ca="1">AB41*('In depth results'!$C$7/12)</f>
        <v>0</v>
      </c>
      <c r="AC42" s="151">
        <f ca="1">AC41*('In depth results'!$C$7/12)</f>
        <v>0</v>
      </c>
      <c r="AD42" s="151">
        <f ca="1">AD41*('In depth results'!$C$7/12)</f>
        <v>0</v>
      </c>
      <c r="AE42" s="151">
        <f ca="1">AE41*('In depth results'!$C$7/12)</f>
        <v>0</v>
      </c>
      <c r="AF42" s="151">
        <f ca="1">AF41*('In depth results'!$C$7/12)</f>
        <v>0</v>
      </c>
      <c r="AG42" s="151">
        <f ca="1">AG41*('In depth results'!$C$7/12)</f>
        <v>0</v>
      </c>
      <c r="AH42" s="151">
        <f ca="1">AH41*('In depth results'!$C$7/12)</f>
        <v>0</v>
      </c>
      <c r="AI42" s="151">
        <f ca="1">AI41*('In depth results'!$C$7/12)</f>
        <v>0</v>
      </c>
      <c r="AJ42" s="151">
        <f ca="1">AJ41*('In depth results'!$C$7/12)</f>
        <v>0</v>
      </c>
      <c r="AK42" s="151">
        <f ca="1">AK41*('In depth results'!$C$7/12)</f>
        <v>0</v>
      </c>
      <c r="AL42" s="151">
        <f ca="1">AL41*('In depth results'!$C$7/12)</f>
        <v>0</v>
      </c>
      <c r="AM42" s="151">
        <f ca="1">AM41*('In depth results'!$C$7/12)</f>
        <v>0</v>
      </c>
      <c r="AN42" s="151">
        <f ca="1">AN41*('In depth results'!$C$7/12)</f>
        <v>0</v>
      </c>
      <c r="AO42" s="151">
        <f ca="1">AO41*('In depth results'!$C$7/12)</f>
        <v>0</v>
      </c>
      <c r="AP42" s="151">
        <f ca="1">AP41*('In depth results'!$C$7/12)</f>
        <v>0</v>
      </c>
      <c r="AQ42" s="151">
        <f ca="1">AQ41*('In depth results'!$C$7/12)</f>
        <v>0</v>
      </c>
      <c r="AR42" s="151">
        <f ca="1">AR41*('In depth results'!$C$7/12)</f>
        <v>0</v>
      </c>
      <c r="AS42" s="151">
        <f ca="1">AS41*('In depth results'!$C$7/12)</f>
        <v>0</v>
      </c>
      <c r="AT42" s="151">
        <f ca="1">AT41*('In depth results'!$C$7/12)</f>
        <v>0</v>
      </c>
      <c r="AU42" s="151">
        <f ca="1">AU41*('In depth results'!$C$7/12)</f>
        <v>0</v>
      </c>
      <c r="AV42" s="151">
        <f ca="1">AV41*('In depth results'!$C$7/12)</f>
        <v>0</v>
      </c>
      <c r="AW42" s="151">
        <f ca="1">AW41*('In depth results'!$C$7/12)</f>
        <v>0</v>
      </c>
      <c r="AX42" s="151">
        <f ca="1">AX41*('In depth results'!$C$7/12)</f>
        <v>0</v>
      </c>
      <c r="AY42" s="151">
        <f ca="1">AY41*('In depth results'!$C$7/12)</f>
        <v>0</v>
      </c>
      <c r="AZ42" s="151">
        <f ca="1">AZ41*('In depth results'!$C$7/12)</f>
        <v>0</v>
      </c>
      <c r="BA42" s="151">
        <f ca="1">BA41*('In depth results'!$C$7/12)</f>
        <v>0</v>
      </c>
      <c r="BB42" s="151">
        <f ca="1">BB41*('In depth results'!$C$7/12)</f>
        <v>0</v>
      </c>
      <c r="BC42" s="151">
        <f ca="1">BC41*('In depth results'!$C$7/12)</f>
        <v>0</v>
      </c>
      <c r="BD42" s="151">
        <f ca="1">BD41*('In depth results'!$C$7/12)</f>
        <v>0</v>
      </c>
      <c r="BE42" s="151">
        <f ca="1">BE41*('In depth results'!$C$7/12)</f>
        <v>0</v>
      </c>
      <c r="BF42" s="151">
        <f ca="1">BF41*('In depth results'!$C$7/12)</f>
        <v>0</v>
      </c>
      <c r="BG42" s="151">
        <f ca="1">BG41*('In depth results'!$C$7/12)</f>
        <v>0</v>
      </c>
      <c r="BH42" s="151">
        <f ca="1">BH41*('In depth results'!$C$7/12)</f>
        <v>0</v>
      </c>
      <c r="BI42" s="151">
        <f ca="1">BI41*('In depth results'!$C$7/12)</f>
        <v>0</v>
      </c>
      <c r="BJ42" s="151">
        <f ca="1">BJ41*('In depth results'!$C$7/12)</f>
        <v>0</v>
      </c>
      <c r="BK42" s="151">
        <f ca="1">BK41*('In depth results'!$C$7/12)</f>
        <v>0</v>
      </c>
      <c r="BL42" s="151">
        <f ca="1">BL41*('In depth results'!$C$7/12)</f>
        <v>0</v>
      </c>
      <c r="BM42" s="151">
        <f ca="1">BM41*('In depth results'!$C$7/12)</f>
        <v>0</v>
      </c>
      <c r="BN42" s="151">
        <f ca="1">BN41*('In depth results'!$C$7/12)</f>
        <v>0</v>
      </c>
      <c r="BO42" s="151">
        <f ca="1">BO41*('In depth results'!$C$7/12)</f>
        <v>0</v>
      </c>
      <c r="BP42" s="151">
        <f ca="1">BP41*('In depth results'!$C$7/12)</f>
        <v>0</v>
      </c>
      <c r="BQ42" s="151">
        <f ca="1">BQ41*('In depth results'!$C$7/12)</f>
        <v>0</v>
      </c>
      <c r="BR42" s="151">
        <f ca="1">BR41*('In depth results'!$C$7/12)</f>
        <v>0</v>
      </c>
      <c r="BS42" s="151">
        <f ca="1">BS41*('In depth results'!$C$7/12)</f>
        <v>0</v>
      </c>
      <c r="BT42" s="151">
        <f ca="1">BT41*('In depth results'!$C$7/12)</f>
        <v>0</v>
      </c>
      <c r="BU42" s="151">
        <f ca="1">BU41*('In depth results'!$C$7/12)</f>
        <v>0</v>
      </c>
      <c r="BV42" s="151">
        <f ca="1">BV41*('In depth results'!$C$7/12)</f>
        <v>0</v>
      </c>
      <c r="BW42" s="151">
        <f ca="1">BW41*('In depth results'!$C$7/12)</f>
        <v>0</v>
      </c>
      <c r="BX42" s="151">
        <f ca="1">BX41*('In depth results'!$C$7/12)</f>
        <v>0</v>
      </c>
      <c r="BY42" s="151">
        <f ca="1">BY41*('In depth results'!$C$7/12)</f>
        <v>0</v>
      </c>
      <c r="BZ42" s="151">
        <f ca="1">BZ41*('In depth results'!$C$7/12)</f>
        <v>0</v>
      </c>
      <c r="CA42" s="151">
        <f ca="1">CA41*('In depth results'!$C$7/12)</f>
        <v>0</v>
      </c>
      <c r="CB42" s="151">
        <f ca="1">CB41*('In depth results'!$C$7/12)</f>
        <v>0</v>
      </c>
      <c r="CC42" s="151">
        <f ca="1">CC41*('In depth results'!$C$7/12)</f>
        <v>0</v>
      </c>
      <c r="CD42" s="151">
        <f ca="1">CD41*('In depth results'!$C$7/12)</f>
        <v>0</v>
      </c>
      <c r="CE42" s="151">
        <f ca="1">CE41*('In depth results'!$C$7/12)</f>
        <v>0</v>
      </c>
      <c r="CF42" s="151">
        <f ca="1">CF41*('In depth results'!$C$7/12)</f>
        <v>0</v>
      </c>
      <c r="CG42" s="151">
        <f ca="1">CG41*('In depth results'!$C$7/12)</f>
        <v>0</v>
      </c>
      <c r="CH42" s="151">
        <f ca="1">CH41*('In depth results'!$C$7/12)</f>
        <v>0</v>
      </c>
      <c r="CI42" s="151">
        <f ca="1">CI41*('In depth results'!$C$7/12)</f>
        <v>0</v>
      </c>
      <c r="CJ42" s="151">
        <f ca="1">CJ41*('In depth results'!$C$7/12)</f>
        <v>0</v>
      </c>
      <c r="CK42" s="151">
        <f ca="1">CK41*('In depth results'!$C$7/12)</f>
        <v>0</v>
      </c>
      <c r="CL42" s="151">
        <f ca="1">CL41*('In depth results'!$C$7/12)</f>
        <v>0</v>
      </c>
      <c r="CM42" s="151">
        <f ca="1">CM41*('In depth results'!$C$7/12)</f>
        <v>0</v>
      </c>
      <c r="CN42" s="151">
        <f ca="1">CN41*('In depth results'!$C$7/12)</f>
        <v>0</v>
      </c>
      <c r="CO42" s="151">
        <f ca="1">CO41*('In depth results'!$C$7/12)</f>
        <v>0</v>
      </c>
      <c r="CP42" s="151">
        <f ca="1">CP41*('In depth results'!$C$7/12)</f>
        <v>0</v>
      </c>
      <c r="CQ42" s="151">
        <f ca="1">CQ41*('In depth results'!$C$7/12)</f>
        <v>0</v>
      </c>
      <c r="CR42" s="151">
        <f ca="1">CR41*('In depth results'!$C$7/12)</f>
        <v>0</v>
      </c>
      <c r="CS42" s="151">
        <f ca="1">CS41*('In depth results'!$C$7/12)</f>
        <v>0</v>
      </c>
      <c r="CT42" s="151">
        <f ca="1">CT41*('In depth results'!$C$7/12)</f>
        <v>0</v>
      </c>
      <c r="CU42" s="151">
        <f ca="1">CU41*('In depth results'!$C$7/12)</f>
        <v>0</v>
      </c>
      <c r="CV42" s="151">
        <f ca="1">CV41*('In depth results'!$C$7/12)</f>
        <v>0</v>
      </c>
      <c r="CW42" s="151">
        <f ca="1">CW41*('In depth results'!$C$7/12)</f>
        <v>0</v>
      </c>
      <c r="CX42" s="151">
        <f ca="1">CX41*('In depth results'!$C$7/12)</f>
        <v>0</v>
      </c>
      <c r="CY42" s="151">
        <f ca="1">CY41*('In depth results'!$C$7/12)</f>
        <v>0</v>
      </c>
      <c r="CZ42" s="151">
        <f ca="1">CZ41*('In depth results'!$C$7/12)</f>
        <v>0</v>
      </c>
      <c r="DA42" s="151">
        <f ca="1">DA41*('In depth results'!$C$7/12)</f>
        <v>0</v>
      </c>
      <c r="DB42" s="151">
        <f ca="1">DB41*('In depth results'!$C$7/12)</f>
        <v>0</v>
      </c>
      <c r="DC42" s="151">
        <f ca="1">DC41*('In depth results'!$C$7/12)</f>
        <v>0</v>
      </c>
      <c r="DD42" s="151">
        <f ca="1">DD41*('In depth results'!$C$7/12)</f>
        <v>0</v>
      </c>
      <c r="DE42" s="151">
        <f ca="1">DE41*('In depth results'!$C$7/12)</f>
        <v>0</v>
      </c>
      <c r="DF42" s="151">
        <f ca="1">DF41*('In depth results'!$C$7/12)</f>
        <v>0</v>
      </c>
      <c r="DG42" s="151">
        <f ca="1">DG41*('In depth results'!$C$7/12)</f>
        <v>0</v>
      </c>
      <c r="DH42" s="151">
        <f ca="1">DH41*('In depth results'!$C$7/12)</f>
        <v>0</v>
      </c>
      <c r="DI42" s="151">
        <f ca="1">DI41*('In depth results'!$C$7/12)</f>
        <v>0</v>
      </c>
      <c r="DJ42" s="151">
        <f ca="1">DJ41*('In depth results'!$C$7/12)</f>
        <v>0</v>
      </c>
      <c r="DK42" s="151">
        <f ca="1">DK41*('In depth results'!$C$7/12)</f>
        <v>0</v>
      </c>
      <c r="DL42" s="151">
        <f ca="1">DL41*('In depth results'!$C$7/12)</f>
        <v>0</v>
      </c>
      <c r="DM42" s="151">
        <f ca="1">DM41*('In depth results'!$C$7/12)</f>
        <v>0</v>
      </c>
      <c r="DN42" s="151">
        <f ca="1">DN41*('In depth results'!$C$7/12)</f>
        <v>0</v>
      </c>
      <c r="DO42" s="151">
        <f ca="1">DO41*('In depth results'!$C$7/12)</f>
        <v>0</v>
      </c>
      <c r="DP42" s="151">
        <f ca="1">DP41*('In depth results'!$C$7/12)</f>
        <v>0</v>
      </c>
      <c r="DQ42" s="151">
        <f ca="1">DQ41*('In depth results'!$C$7/12)</f>
        <v>0</v>
      </c>
      <c r="DR42" s="151">
        <f ca="1">DR41*('In depth results'!$C$7/12)</f>
        <v>0</v>
      </c>
      <c r="DS42" s="151">
        <f ca="1">DS41*('In depth results'!$C$7/12)</f>
        <v>0</v>
      </c>
      <c r="DT42" s="151">
        <f ca="1">DT41*('In depth results'!$C$7/12)</f>
        <v>0</v>
      </c>
      <c r="DU42" s="151">
        <f ca="1">DU41*('In depth results'!$C$7/12)</f>
        <v>0</v>
      </c>
      <c r="DV42" s="151">
        <f ca="1">DV41*('In depth results'!$C$7/12)</f>
        <v>0</v>
      </c>
      <c r="DW42" s="151">
        <f ca="1">DW41*('In depth results'!$C$7/12)</f>
        <v>0</v>
      </c>
      <c r="DX42" s="151">
        <f ca="1">DX41*('In depth results'!$C$7/12)</f>
        <v>0</v>
      </c>
      <c r="DY42" s="151">
        <f ca="1">DY41*('In depth results'!$C$7/12)</f>
        <v>0</v>
      </c>
      <c r="DZ42" s="151">
        <f ca="1">DZ41*('In depth results'!$C$7/12)</f>
        <v>0</v>
      </c>
      <c r="EA42" s="151">
        <f ca="1">EA41*('In depth results'!$C$7/12)</f>
        <v>0</v>
      </c>
      <c r="EB42" s="151">
        <f ca="1">EB41*('In depth results'!$C$7/12)</f>
        <v>0</v>
      </c>
      <c r="EC42" s="151">
        <f ca="1">EC41*('In depth results'!$C$7/12)</f>
        <v>0</v>
      </c>
      <c r="ED42" s="151">
        <f ca="1">ED41*('In depth results'!$C$7/12)</f>
        <v>0</v>
      </c>
      <c r="EE42" s="151">
        <f ca="1">EE41*('In depth results'!$C$7/12)</f>
        <v>0</v>
      </c>
    </row>
    <row r="43" spans="1:135" x14ac:dyDescent="0.35">
      <c r="A43" s="31"/>
      <c r="B43" s="150" t="s">
        <v>23</v>
      </c>
      <c r="C43" s="151">
        <f ca="1">'In depth results'!K7</f>
        <v>0</v>
      </c>
      <c r="D43" s="151">
        <f ca="1">D41+D42</f>
        <v>0</v>
      </c>
      <c r="E43" s="151">
        <f t="shared" ref="E43:BP43" ca="1" si="848">E41+E42</f>
        <v>0</v>
      </c>
      <c r="F43" s="151">
        <f t="shared" ca="1" si="848"/>
        <v>0</v>
      </c>
      <c r="G43" s="151">
        <f t="shared" ca="1" si="848"/>
        <v>0</v>
      </c>
      <c r="H43" s="151">
        <f t="shared" ca="1" si="848"/>
        <v>0</v>
      </c>
      <c r="I43" s="151">
        <f t="shared" ca="1" si="848"/>
        <v>0</v>
      </c>
      <c r="J43" s="151">
        <f t="shared" ca="1" si="848"/>
        <v>0</v>
      </c>
      <c r="K43" s="151">
        <f t="shared" ca="1" si="848"/>
        <v>0</v>
      </c>
      <c r="L43" s="151">
        <f t="shared" ca="1" si="848"/>
        <v>0</v>
      </c>
      <c r="M43" s="151">
        <f t="shared" ca="1" si="848"/>
        <v>0</v>
      </c>
      <c r="N43" s="151">
        <f t="shared" ca="1" si="848"/>
        <v>0</v>
      </c>
      <c r="O43" s="151">
        <f t="shared" ca="1" si="848"/>
        <v>0</v>
      </c>
      <c r="P43" s="151">
        <f t="shared" ca="1" si="848"/>
        <v>0</v>
      </c>
      <c r="Q43" s="151">
        <f t="shared" ca="1" si="848"/>
        <v>0</v>
      </c>
      <c r="R43" s="151">
        <f t="shared" ca="1" si="848"/>
        <v>0</v>
      </c>
      <c r="S43" s="151">
        <f t="shared" ca="1" si="848"/>
        <v>0</v>
      </c>
      <c r="T43" s="151">
        <f t="shared" ca="1" si="848"/>
        <v>0</v>
      </c>
      <c r="U43" s="151">
        <f t="shared" ca="1" si="848"/>
        <v>0</v>
      </c>
      <c r="V43" s="151">
        <f t="shared" ca="1" si="848"/>
        <v>0</v>
      </c>
      <c r="W43" s="151">
        <f t="shared" ca="1" si="848"/>
        <v>0</v>
      </c>
      <c r="X43" s="151">
        <f t="shared" ca="1" si="848"/>
        <v>0</v>
      </c>
      <c r="Y43" s="151">
        <f t="shared" ca="1" si="848"/>
        <v>0</v>
      </c>
      <c r="Z43" s="151">
        <f t="shared" ca="1" si="848"/>
        <v>0</v>
      </c>
      <c r="AA43" s="151">
        <f t="shared" ca="1" si="848"/>
        <v>0</v>
      </c>
      <c r="AB43" s="151">
        <f t="shared" ca="1" si="848"/>
        <v>0</v>
      </c>
      <c r="AC43" s="151">
        <f t="shared" ca="1" si="848"/>
        <v>0</v>
      </c>
      <c r="AD43" s="151">
        <f t="shared" ca="1" si="848"/>
        <v>0</v>
      </c>
      <c r="AE43" s="151">
        <f t="shared" ca="1" si="848"/>
        <v>0</v>
      </c>
      <c r="AF43" s="151">
        <f t="shared" ca="1" si="848"/>
        <v>0</v>
      </c>
      <c r="AG43" s="151">
        <f t="shared" ca="1" si="848"/>
        <v>0</v>
      </c>
      <c r="AH43" s="151">
        <f t="shared" ca="1" si="848"/>
        <v>0</v>
      </c>
      <c r="AI43" s="151">
        <f t="shared" ca="1" si="848"/>
        <v>0</v>
      </c>
      <c r="AJ43" s="151">
        <f t="shared" ca="1" si="848"/>
        <v>0</v>
      </c>
      <c r="AK43" s="151">
        <f t="shared" ca="1" si="848"/>
        <v>0</v>
      </c>
      <c r="AL43" s="151">
        <f t="shared" ca="1" si="848"/>
        <v>0</v>
      </c>
      <c r="AM43" s="151">
        <f t="shared" ca="1" si="848"/>
        <v>0</v>
      </c>
      <c r="AN43" s="151">
        <f t="shared" ca="1" si="848"/>
        <v>0</v>
      </c>
      <c r="AO43" s="151">
        <f t="shared" ca="1" si="848"/>
        <v>0</v>
      </c>
      <c r="AP43" s="151">
        <f t="shared" ca="1" si="848"/>
        <v>0</v>
      </c>
      <c r="AQ43" s="151">
        <f t="shared" ca="1" si="848"/>
        <v>0</v>
      </c>
      <c r="AR43" s="151">
        <f t="shared" ca="1" si="848"/>
        <v>0</v>
      </c>
      <c r="AS43" s="151">
        <f t="shared" ca="1" si="848"/>
        <v>0</v>
      </c>
      <c r="AT43" s="151">
        <f t="shared" ca="1" si="848"/>
        <v>0</v>
      </c>
      <c r="AU43" s="151">
        <f t="shared" ca="1" si="848"/>
        <v>0</v>
      </c>
      <c r="AV43" s="151">
        <f t="shared" ca="1" si="848"/>
        <v>0</v>
      </c>
      <c r="AW43" s="151">
        <f t="shared" ca="1" si="848"/>
        <v>0</v>
      </c>
      <c r="AX43" s="151">
        <f t="shared" ca="1" si="848"/>
        <v>0</v>
      </c>
      <c r="AY43" s="151">
        <f t="shared" ca="1" si="848"/>
        <v>0</v>
      </c>
      <c r="AZ43" s="151">
        <f t="shared" ca="1" si="848"/>
        <v>0</v>
      </c>
      <c r="BA43" s="151">
        <f t="shared" ca="1" si="848"/>
        <v>0</v>
      </c>
      <c r="BB43" s="151">
        <f t="shared" ca="1" si="848"/>
        <v>0</v>
      </c>
      <c r="BC43" s="151">
        <f t="shared" ca="1" si="848"/>
        <v>0</v>
      </c>
      <c r="BD43" s="151">
        <f t="shared" ca="1" si="848"/>
        <v>0</v>
      </c>
      <c r="BE43" s="151">
        <f t="shared" ca="1" si="848"/>
        <v>0</v>
      </c>
      <c r="BF43" s="151">
        <f t="shared" ca="1" si="848"/>
        <v>0</v>
      </c>
      <c r="BG43" s="151">
        <f t="shared" ca="1" si="848"/>
        <v>0</v>
      </c>
      <c r="BH43" s="151">
        <f t="shared" ca="1" si="848"/>
        <v>0</v>
      </c>
      <c r="BI43" s="151">
        <f t="shared" ca="1" si="848"/>
        <v>0</v>
      </c>
      <c r="BJ43" s="151">
        <f t="shared" ca="1" si="848"/>
        <v>0</v>
      </c>
      <c r="BK43" s="151">
        <f t="shared" ca="1" si="848"/>
        <v>0</v>
      </c>
      <c r="BL43" s="151">
        <f t="shared" ca="1" si="848"/>
        <v>0</v>
      </c>
      <c r="BM43" s="151">
        <f t="shared" ca="1" si="848"/>
        <v>0</v>
      </c>
      <c r="BN43" s="151">
        <f t="shared" ca="1" si="848"/>
        <v>0</v>
      </c>
      <c r="BO43" s="151">
        <f t="shared" ca="1" si="848"/>
        <v>0</v>
      </c>
      <c r="BP43" s="151">
        <f t="shared" ca="1" si="848"/>
        <v>0</v>
      </c>
      <c r="BQ43" s="151">
        <f t="shared" ref="BQ43:CU43" ca="1" si="849">BQ41+BQ42</f>
        <v>0</v>
      </c>
      <c r="BR43" s="151">
        <f t="shared" ca="1" si="849"/>
        <v>0</v>
      </c>
      <c r="BS43" s="151">
        <f t="shared" ca="1" si="849"/>
        <v>0</v>
      </c>
      <c r="BT43" s="151">
        <f t="shared" ca="1" si="849"/>
        <v>0</v>
      </c>
      <c r="BU43" s="151">
        <f t="shared" ca="1" si="849"/>
        <v>0</v>
      </c>
      <c r="BV43" s="151">
        <f t="shared" ca="1" si="849"/>
        <v>0</v>
      </c>
      <c r="BW43" s="151">
        <f t="shared" ca="1" si="849"/>
        <v>0</v>
      </c>
      <c r="BX43" s="151">
        <f t="shared" ca="1" si="849"/>
        <v>0</v>
      </c>
      <c r="BY43" s="151">
        <f t="shared" ca="1" si="849"/>
        <v>0</v>
      </c>
      <c r="BZ43" s="151">
        <f t="shared" ca="1" si="849"/>
        <v>0</v>
      </c>
      <c r="CA43" s="151">
        <f t="shared" ca="1" si="849"/>
        <v>0</v>
      </c>
      <c r="CB43" s="151">
        <f t="shared" ca="1" si="849"/>
        <v>0</v>
      </c>
      <c r="CC43" s="151">
        <f t="shared" ca="1" si="849"/>
        <v>0</v>
      </c>
      <c r="CD43" s="151">
        <f t="shared" ca="1" si="849"/>
        <v>0</v>
      </c>
      <c r="CE43" s="151">
        <f t="shared" ca="1" si="849"/>
        <v>0</v>
      </c>
      <c r="CF43" s="151">
        <f t="shared" ca="1" si="849"/>
        <v>0</v>
      </c>
      <c r="CG43" s="151">
        <f t="shared" ca="1" si="849"/>
        <v>0</v>
      </c>
      <c r="CH43" s="151">
        <f t="shared" ca="1" si="849"/>
        <v>0</v>
      </c>
      <c r="CI43" s="151">
        <f t="shared" ca="1" si="849"/>
        <v>0</v>
      </c>
      <c r="CJ43" s="151">
        <f t="shared" ca="1" si="849"/>
        <v>0</v>
      </c>
      <c r="CK43" s="151">
        <f t="shared" ca="1" si="849"/>
        <v>0</v>
      </c>
      <c r="CL43" s="151">
        <f t="shared" ca="1" si="849"/>
        <v>0</v>
      </c>
      <c r="CM43" s="151">
        <f t="shared" ca="1" si="849"/>
        <v>0</v>
      </c>
      <c r="CN43" s="151">
        <f t="shared" ca="1" si="849"/>
        <v>0</v>
      </c>
      <c r="CO43" s="151">
        <f t="shared" ca="1" si="849"/>
        <v>0</v>
      </c>
      <c r="CP43" s="151">
        <f t="shared" ca="1" si="849"/>
        <v>0</v>
      </c>
      <c r="CQ43" s="151">
        <f t="shared" ca="1" si="849"/>
        <v>0</v>
      </c>
      <c r="CR43" s="151">
        <f t="shared" ca="1" si="849"/>
        <v>0</v>
      </c>
      <c r="CS43" s="151">
        <f t="shared" ca="1" si="849"/>
        <v>0</v>
      </c>
      <c r="CT43" s="151">
        <f t="shared" ca="1" si="849"/>
        <v>0</v>
      </c>
      <c r="CU43" s="151">
        <f t="shared" ca="1" si="849"/>
        <v>0</v>
      </c>
      <c r="CV43" s="151">
        <f t="shared" ref="CV43:DR43" ca="1" si="850">CV41+CV42</f>
        <v>0</v>
      </c>
      <c r="CW43" s="151">
        <f t="shared" ca="1" si="850"/>
        <v>0</v>
      </c>
      <c r="CX43" s="151">
        <f t="shared" ca="1" si="850"/>
        <v>0</v>
      </c>
      <c r="CY43" s="151">
        <f t="shared" ca="1" si="850"/>
        <v>0</v>
      </c>
      <c r="CZ43" s="151">
        <f t="shared" ca="1" si="850"/>
        <v>0</v>
      </c>
      <c r="DA43" s="151">
        <f t="shared" ca="1" si="850"/>
        <v>0</v>
      </c>
      <c r="DB43" s="151">
        <f t="shared" ca="1" si="850"/>
        <v>0</v>
      </c>
      <c r="DC43" s="151">
        <f t="shared" ca="1" si="850"/>
        <v>0</v>
      </c>
      <c r="DD43" s="151">
        <f t="shared" ca="1" si="850"/>
        <v>0</v>
      </c>
      <c r="DE43" s="151">
        <f t="shared" ca="1" si="850"/>
        <v>0</v>
      </c>
      <c r="DF43" s="151">
        <f t="shared" ca="1" si="850"/>
        <v>0</v>
      </c>
      <c r="DG43" s="151">
        <f t="shared" ca="1" si="850"/>
        <v>0</v>
      </c>
      <c r="DH43" s="151">
        <f t="shared" ca="1" si="850"/>
        <v>0</v>
      </c>
      <c r="DI43" s="151">
        <f t="shared" ca="1" si="850"/>
        <v>0</v>
      </c>
      <c r="DJ43" s="151">
        <f t="shared" ca="1" si="850"/>
        <v>0</v>
      </c>
      <c r="DK43" s="151">
        <f t="shared" ca="1" si="850"/>
        <v>0</v>
      </c>
      <c r="DL43" s="151">
        <f t="shared" ca="1" si="850"/>
        <v>0</v>
      </c>
      <c r="DM43" s="151">
        <f t="shared" ca="1" si="850"/>
        <v>0</v>
      </c>
      <c r="DN43" s="151">
        <f t="shared" ca="1" si="850"/>
        <v>0</v>
      </c>
      <c r="DO43" s="151">
        <f t="shared" ca="1" si="850"/>
        <v>0</v>
      </c>
      <c r="DP43" s="151">
        <f t="shared" ca="1" si="850"/>
        <v>0</v>
      </c>
      <c r="DQ43" s="151">
        <f t="shared" ca="1" si="850"/>
        <v>0</v>
      </c>
      <c r="DR43" s="151">
        <f t="shared" ca="1" si="850"/>
        <v>0</v>
      </c>
      <c r="DS43" s="151">
        <f t="shared" ref="DS43:EE43" ca="1" si="851">DS41+DS42</f>
        <v>0</v>
      </c>
      <c r="DT43" s="151">
        <f t="shared" ca="1" si="851"/>
        <v>0</v>
      </c>
      <c r="DU43" s="151">
        <f t="shared" ca="1" si="851"/>
        <v>0</v>
      </c>
      <c r="DV43" s="151">
        <f t="shared" ca="1" si="851"/>
        <v>0</v>
      </c>
      <c r="DW43" s="151">
        <f t="shared" ca="1" si="851"/>
        <v>0</v>
      </c>
      <c r="DX43" s="151">
        <f t="shared" ca="1" si="851"/>
        <v>0</v>
      </c>
      <c r="DY43" s="151">
        <f t="shared" ca="1" si="851"/>
        <v>0</v>
      </c>
      <c r="DZ43" s="151">
        <f t="shared" ca="1" si="851"/>
        <v>0</v>
      </c>
      <c r="EA43" s="151">
        <f t="shared" ca="1" si="851"/>
        <v>0</v>
      </c>
      <c r="EB43" s="151">
        <f t="shared" ca="1" si="851"/>
        <v>0</v>
      </c>
      <c r="EC43" s="151">
        <f t="shared" ca="1" si="851"/>
        <v>0</v>
      </c>
      <c r="ED43" s="151">
        <f t="shared" ca="1" si="851"/>
        <v>0</v>
      </c>
      <c r="EE43" s="151">
        <f t="shared" ca="1" si="851"/>
        <v>0</v>
      </c>
    </row>
    <row r="44" spans="1:135" x14ac:dyDescent="0.35">
      <c r="A44" s="31"/>
      <c r="B44" s="150" t="s">
        <v>25</v>
      </c>
      <c r="C44" s="151">
        <f ca="1">'In depth results'!$M$7</f>
        <v>0</v>
      </c>
      <c r="D44" s="151">
        <f ca="1">'In depth results'!$M$7</f>
        <v>0</v>
      </c>
      <c r="E44" s="151">
        <f ca="1">'In depth results'!$M$7</f>
        <v>0</v>
      </c>
      <c r="F44" s="151">
        <f ca="1">'In depth results'!$M$7</f>
        <v>0</v>
      </c>
      <c r="G44" s="151">
        <f ca="1">'In depth results'!$M$7</f>
        <v>0</v>
      </c>
      <c r="H44" s="151">
        <f ca="1">'In depth results'!$M$7</f>
        <v>0</v>
      </c>
      <c r="I44" s="151">
        <f ca="1">'In depth results'!$M$7</f>
        <v>0</v>
      </c>
      <c r="J44" s="151">
        <f ca="1">'In depth results'!$M$7</f>
        <v>0</v>
      </c>
      <c r="K44" s="151">
        <f ca="1">'In depth results'!$M$7</f>
        <v>0</v>
      </c>
      <c r="L44" s="151">
        <f ca="1">'In depth results'!$M$7</f>
        <v>0</v>
      </c>
      <c r="M44" s="151">
        <f ca="1">'In depth results'!$M$7</f>
        <v>0</v>
      </c>
      <c r="N44" s="151">
        <f ca="1">'In depth results'!$M$7</f>
        <v>0</v>
      </c>
      <c r="O44" s="151">
        <f ca="1">'In depth results'!$M$7</f>
        <v>0</v>
      </c>
      <c r="P44" s="151">
        <f ca="1">'In depth results'!$M$7</f>
        <v>0</v>
      </c>
      <c r="Q44" s="151">
        <f ca="1">'In depth results'!$M$7</f>
        <v>0</v>
      </c>
      <c r="R44" s="151">
        <f ca="1">'In depth results'!$M$7</f>
        <v>0</v>
      </c>
      <c r="S44" s="151">
        <f ca="1">'In depth results'!$M$7</f>
        <v>0</v>
      </c>
      <c r="T44" s="151">
        <f ca="1">'In depth results'!$M$7</f>
        <v>0</v>
      </c>
      <c r="U44" s="151">
        <f ca="1">'In depth results'!$M$7</f>
        <v>0</v>
      </c>
      <c r="V44" s="151">
        <f ca="1">'In depth results'!$M$7</f>
        <v>0</v>
      </c>
      <c r="W44" s="151">
        <f ca="1">'In depth results'!$M$7</f>
        <v>0</v>
      </c>
      <c r="X44" s="151">
        <f ca="1">'In depth results'!$M$7</f>
        <v>0</v>
      </c>
      <c r="Y44" s="151">
        <f ca="1">'In depth results'!$M$7</f>
        <v>0</v>
      </c>
      <c r="Z44" s="151">
        <f ca="1">'In depth results'!$M$7</f>
        <v>0</v>
      </c>
      <c r="AA44" s="151">
        <f ca="1">'In depth results'!$M$7</f>
        <v>0</v>
      </c>
      <c r="AB44" s="151">
        <f ca="1">'In depth results'!$M$7</f>
        <v>0</v>
      </c>
      <c r="AC44" s="151">
        <f ca="1">'In depth results'!$M$7</f>
        <v>0</v>
      </c>
      <c r="AD44" s="151">
        <f ca="1">'In depth results'!$M$7</f>
        <v>0</v>
      </c>
      <c r="AE44" s="151">
        <f ca="1">'In depth results'!$M$7</f>
        <v>0</v>
      </c>
      <c r="AF44" s="151">
        <f ca="1">'In depth results'!$M$7</f>
        <v>0</v>
      </c>
      <c r="AG44" s="151">
        <f ca="1">'In depth results'!$M$7</f>
        <v>0</v>
      </c>
      <c r="AH44" s="151">
        <f ca="1">'In depth results'!$M$7</f>
        <v>0</v>
      </c>
      <c r="AI44" s="151">
        <f ca="1">'In depth results'!$M$7</f>
        <v>0</v>
      </c>
      <c r="AJ44" s="151">
        <f ca="1">'In depth results'!$M$7</f>
        <v>0</v>
      </c>
      <c r="AK44" s="151">
        <f ca="1">'In depth results'!$M$7</f>
        <v>0</v>
      </c>
      <c r="AL44" s="151">
        <f ca="1">'In depth results'!$M$7</f>
        <v>0</v>
      </c>
      <c r="AM44" s="151">
        <f ca="1">'In depth results'!$M$7</f>
        <v>0</v>
      </c>
      <c r="AN44" s="151">
        <f ca="1">'In depth results'!$M$7</f>
        <v>0</v>
      </c>
      <c r="AO44" s="151">
        <f ca="1">'In depth results'!$M$7</f>
        <v>0</v>
      </c>
      <c r="AP44" s="151">
        <f ca="1">'In depth results'!$M$7</f>
        <v>0</v>
      </c>
      <c r="AQ44" s="151">
        <f ca="1">'In depth results'!$M$7</f>
        <v>0</v>
      </c>
      <c r="AR44" s="151">
        <f ca="1">'In depth results'!$M$7</f>
        <v>0</v>
      </c>
      <c r="AS44" s="151">
        <f ca="1">'In depth results'!$M$7</f>
        <v>0</v>
      </c>
      <c r="AT44" s="151">
        <f ca="1">'In depth results'!$M$7</f>
        <v>0</v>
      </c>
      <c r="AU44" s="151">
        <f ca="1">'In depth results'!$M$7</f>
        <v>0</v>
      </c>
      <c r="AV44" s="151">
        <f ca="1">'In depth results'!$M$7</f>
        <v>0</v>
      </c>
      <c r="AW44" s="151">
        <f ca="1">'In depth results'!$M$7</f>
        <v>0</v>
      </c>
      <c r="AX44" s="151">
        <f ca="1">'In depth results'!$M$7</f>
        <v>0</v>
      </c>
      <c r="AY44" s="151">
        <f ca="1">'In depth results'!$M$7</f>
        <v>0</v>
      </c>
      <c r="AZ44" s="151">
        <f ca="1">'In depth results'!$M$7</f>
        <v>0</v>
      </c>
      <c r="BA44" s="151">
        <f ca="1">'In depth results'!$M$7</f>
        <v>0</v>
      </c>
      <c r="BB44" s="151">
        <f ca="1">'In depth results'!$M$7</f>
        <v>0</v>
      </c>
      <c r="BC44" s="151">
        <f ca="1">'In depth results'!$M$7</f>
        <v>0</v>
      </c>
      <c r="BD44" s="151">
        <f ca="1">'In depth results'!$M$7</f>
        <v>0</v>
      </c>
      <c r="BE44" s="151">
        <f ca="1">'In depth results'!$M$7</f>
        <v>0</v>
      </c>
      <c r="BF44" s="151">
        <f ca="1">'In depth results'!$M$7</f>
        <v>0</v>
      </c>
      <c r="BG44" s="151">
        <f ca="1">'In depth results'!$M$7</f>
        <v>0</v>
      </c>
      <c r="BH44" s="151">
        <f ca="1">'In depth results'!$M$7</f>
        <v>0</v>
      </c>
      <c r="BI44" s="151">
        <f ca="1">'In depth results'!$M$7</f>
        <v>0</v>
      </c>
      <c r="BJ44" s="151">
        <f ca="1">'In depth results'!$M$7</f>
        <v>0</v>
      </c>
      <c r="BK44" s="151">
        <f ca="1">'In depth results'!$M$7</f>
        <v>0</v>
      </c>
      <c r="BL44" s="151">
        <f ca="1">'In depth results'!$M$7</f>
        <v>0</v>
      </c>
      <c r="BM44" s="151">
        <f ca="1">'In depth results'!$M$7</f>
        <v>0</v>
      </c>
      <c r="BN44" s="151">
        <f ca="1">'In depth results'!$M$7</f>
        <v>0</v>
      </c>
      <c r="BO44" s="151">
        <f ca="1">'In depth results'!$M$7</f>
        <v>0</v>
      </c>
      <c r="BP44" s="151">
        <f ca="1">'In depth results'!$M$7</f>
        <v>0</v>
      </c>
      <c r="BQ44" s="151">
        <f ca="1">'In depth results'!$M$7</f>
        <v>0</v>
      </c>
      <c r="BR44" s="151">
        <f ca="1">'In depth results'!$M$7</f>
        <v>0</v>
      </c>
      <c r="BS44" s="151">
        <f ca="1">'In depth results'!$M$7</f>
        <v>0</v>
      </c>
      <c r="BT44" s="151">
        <f ca="1">'In depth results'!$M$7</f>
        <v>0</v>
      </c>
      <c r="BU44" s="151">
        <f ca="1">'In depth results'!$M$7</f>
        <v>0</v>
      </c>
      <c r="BV44" s="151">
        <f ca="1">'In depth results'!$M$7</f>
        <v>0</v>
      </c>
      <c r="BW44" s="151">
        <f ca="1">'In depth results'!$M$7</f>
        <v>0</v>
      </c>
      <c r="BX44" s="151">
        <f ca="1">'In depth results'!$M$7</f>
        <v>0</v>
      </c>
      <c r="BY44" s="151">
        <f ca="1">'In depth results'!$M$7</f>
        <v>0</v>
      </c>
      <c r="BZ44" s="151">
        <f ca="1">'In depth results'!$M$7</f>
        <v>0</v>
      </c>
      <c r="CA44" s="151">
        <f ca="1">'In depth results'!$M$7</f>
        <v>0</v>
      </c>
      <c r="CB44" s="151">
        <f ca="1">'In depth results'!$M$7</f>
        <v>0</v>
      </c>
      <c r="CC44" s="151">
        <f ca="1">'In depth results'!$M$7</f>
        <v>0</v>
      </c>
      <c r="CD44" s="151">
        <f ca="1">'In depth results'!$M$7</f>
        <v>0</v>
      </c>
      <c r="CE44" s="151">
        <f ca="1">'In depth results'!$M$7</f>
        <v>0</v>
      </c>
      <c r="CF44" s="151">
        <f ca="1">'In depth results'!$M$7</f>
        <v>0</v>
      </c>
      <c r="CG44" s="151">
        <f ca="1">'In depth results'!$M$7</f>
        <v>0</v>
      </c>
      <c r="CH44" s="151">
        <f ca="1">'In depth results'!$M$7</f>
        <v>0</v>
      </c>
      <c r="CI44" s="151">
        <f ca="1">'In depth results'!$M$7</f>
        <v>0</v>
      </c>
      <c r="CJ44" s="151">
        <f ca="1">'In depth results'!$M$7</f>
        <v>0</v>
      </c>
      <c r="CK44" s="151">
        <f ca="1">'In depth results'!$M$7</f>
        <v>0</v>
      </c>
      <c r="CL44" s="151">
        <f ca="1">'In depth results'!$M$7</f>
        <v>0</v>
      </c>
      <c r="CM44" s="151">
        <f ca="1">'In depth results'!$M$7</f>
        <v>0</v>
      </c>
      <c r="CN44" s="151">
        <f ca="1">'In depth results'!$M$7</f>
        <v>0</v>
      </c>
      <c r="CO44" s="151">
        <f ca="1">'In depth results'!$M$7</f>
        <v>0</v>
      </c>
      <c r="CP44" s="151">
        <f ca="1">'In depth results'!$M$7</f>
        <v>0</v>
      </c>
      <c r="CQ44" s="151">
        <f ca="1">'In depth results'!$M$7</f>
        <v>0</v>
      </c>
      <c r="CR44" s="151">
        <f ca="1">'In depth results'!$M$7</f>
        <v>0</v>
      </c>
      <c r="CS44" s="151">
        <f ca="1">'In depth results'!$M$7</f>
        <v>0</v>
      </c>
      <c r="CT44" s="151">
        <f ca="1">'In depth results'!$M$7</f>
        <v>0</v>
      </c>
      <c r="CU44" s="151">
        <f ca="1">'In depth results'!$M$7</f>
        <v>0</v>
      </c>
      <c r="CV44" s="151">
        <f ca="1">'In depth results'!$M$7</f>
        <v>0</v>
      </c>
      <c r="CW44" s="151">
        <f ca="1">'In depth results'!$M$7</f>
        <v>0</v>
      </c>
      <c r="CX44" s="151">
        <f ca="1">'In depth results'!$M$7</f>
        <v>0</v>
      </c>
      <c r="CY44" s="151">
        <f ca="1">'In depth results'!$M$7</f>
        <v>0</v>
      </c>
      <c r="CZ44" s="151">
        <f ca="1">'In depth results'!$M$7</f>
        <v>0</v>
      </c>
      <c r="DA44" s="151">
        <f ca="1">'In depth results'!$M$7</f>
        <v>0</v>
      </c>
      <c r="DB44" s="151">
        <f ca="1">'In depth results'!$M$7</f>
        <v>0</v>
      </c>
      <c r="DC44" s="151">
        <f ca="1">'In depth results'!$M$7</f>
        <v>0</v>
      </c>
      <c r="DD44" s="151">
        <f ca="1">'In depth results'!$M$7</f>
        <v>0</v>
      </c>
      <c r="DE44" s="151">
        <f ca="1">'In depth results'!$M$7</f>
        <v>0</v>
      </c>
      <c r="DF44" s="151">
        <f ca="1">'In depth results'!$M$7</f>
        <v>0</v>
      </c>
      <c r="DG44" s="151">
        <f ca="1">'In depth results'!$M$7</f>
        <v>0</v>
      </c>
      <c r="DH44" s="151">
        <f ca="1">'In depth results'!$M$7</f>
        <v>0</v>
      </c>
      <c r="DI44" s="151">
        <f ca="1">'In depth results'!$M$7</f>
        <v>0</v>
      </c>
      <c r="DJ44" s="151">
        <f ca="1">'In depth results'!$M$7</f>
        <v>0</v>
      </c>
      <c r="DK44" s="151">
        <f ca="1">'In depth results'!$M$7</f>
        <v>0</v>
      </c>
      <c r="DL44" s="151">
        <f ca="1">'In depth results'!$M$7</f>
        <v>0</v>
      </c>
      <c r="DM44" s="151">
        <f ca="1">'In depth results'!$M$7</f>
        <v>0</v>
      </c>
      <c r="DN44" s="151">
        <f ca="1">'In depth results'!$M$7</f>
        <v>0</v>
      </c>
      <c r="DO44" s="151">
        <f ca="1">'In depth results'!$M$7</f>
        <v>0</v>
      </c>
      <c r="DP44" s="151">
        <f ca="1">'In depth results'!$M$7</f>
        <v>0</v>
      </c>
      <c r="DQ44" s="151">
        <f ca="1">'In depth results'!$M$7</f>
        <v>0</v>
      </c>
      <c r="DR44" s="151">
        <f ca="1">'In depth results'!$M$7</f>
        <v>0</v>
      </c>
      <c r="DS44" s="151">
        <f ca="1">'In depth results'!$M$7</f>
        <v>0</v>
      </c>
      <c r="DT44" s="151">
        <f ca="1">'In depth results'!$M$7</f>
        <v>0</v>
      </c>
      <c r="DU44" s="151">
        <f ca="1">'In depth results'!$M$7</f>
        <v>0</v>
      </c>
      <c r="DV44" s="151">
        <f ca="1">'In depth results'!$M$7</f>
        <v>0</v>
      </c>
      <c r="DW44" s="151">
        <f ca="1">'In depth results'!$M$7</f>
        <v>0</v>
      </c>
      <c r="DX44" s="151">
        <f ca="1">'In depth results'!$M$7</f>
        <v>0</v>
      </c>
      <c r="DY44" s="151">
        <f ca="1">'In depth results'!$M$7</f>
        <v>0</v>
      </c>
      <c r="DZ44" s="151">
        <f ca="1">'In depth results'!$M$7</f>
        <v>0</v>
      </c>
      <c r="EA44" s="151">
        <f ca="1">'In depth results'!$M$7</f>
        <v>0</v>
      </c>
      <c r="EB44" s="151">
        <f ca="1">'In depth results'!$M$7</f>
        <v>0</v>
      </c>
      <c r="EC44" s="151">
        <f ca="1">'In depth results'!$M$7</f>
        <v>0</v>
      </c>
      <c r="ED44" s="151">
        <f ca="1">'In depth results'!$M$7</f>
        <v>0</v>
      </c>
      <c r="EE44" s="151">
        <f ca="1">'In depth results'!$M$7</f>
        <v>0</v>
      </c>
    </row>
    <row r="45" spans="1:135" x14ac:dyDescent="0.35">
      <c r="A45" s="31"/>
      <c r="B45" s="150" t="s">
        <v>26</v>
      </c>
      <c r="C45" s="151">
        <f ca="1">C43-C44+C42</f>
        <v>0</v>
      </c>
      <c r="D45" s="151">
        <f ca="1">IF(D44&gt;D43,0,D43-D44)</f>
        <v>0</v>
      </c>
      <c r="E45" s="151">
        <f t="shared" ref="E45" ca="1" si="852">IF(E44&gt;E43,0,E43-E44)</f>
        <v>0</v>
      </c>
      <c r="F45" s="151">
        <f t="shared" ref="F45" ca="1" si="853">IF(F44&gt;F43,0,F43-F44)</f>
        <v>0</v>
      </c>
      <c r="G45" s="151">
        <f t="shared" ref="G45" ca="1" si="854">IF(G44&gt;G43,0,G43-G44)</f>
        <v>0</v>
      </c>
      <c r="H45" s="151">
        <f t="shared" ref="H45" ca="1" si="855">IF(H44&gt;H43,0,H43-H44)</f>
        <v>0</v>
      </c>
      <c r="I45" s="151">
        <f t="shared" ref="I45" ca="1" si="856">IF(I44&gt;I43,0,I43-I44)</f>
        <v>0</v>
      </c>
      <c r="J45" s="151">
        <f t="shared" ref="J45" ca="1" si="857">IF(J44&gt;J43,0,J43-J44)</f>
        <v>0</v>
      </c>
      <c r="K45" s="151">
        <f t="shared" ref="K45" ca="1" si="858">IF(K44&gt;K43,0,K43-K44)</f>
        <v>0</v>
      </c>
      <c r="L45" s="151">
        <f t="shared" ref="L45" ca="1" si="859">IF(L44&gt;L43,0,L43-L44)</f>
        <v>0</v>
      </c>
      <c r="M45" s="151">
        <f t="shared" ref="M45" ca="1" si="860">IF(M44&gt;M43,0,M43-M44)</f>
        <v>0</v>
      </c>
      <c r="N45" s="151">
        <f t="shared" ref="N45" ca="1" si="861">IF(N44&gt;N43,0,N43-N44)</f>
        <v>0</v>
      </c>
      <c r="O45" s="151">
        <f t="shared" ref="O45" ca="1" si="862">IF(O44&gt;O43,0,O43-O44)</f>
        <v>0</v>
      </c>
      <c r="P45" s="151">
        <f t="shared" ref="P45" ca="1" si="863">IF(P44&gt;P43,0,P43-P44)</f>
        <v>0</v>
      </c>
      <c r="Q45" s="151">
        <f t="shared" ref="Q45" ca="1" si="864">IF(Q44&gt;Q43,0,Q43-Q44)</f>
        <v>0</v>
      </c>
      <c r="R45" s="151">
        <f t="shared" ref="R45" ca="1" si="865">IF(R44&gt;R43,0,R43-R44)</f>
        <v>0</v>
      </c>
      <c r="S45" s="151">
        <f t="shared" ref="S45" ca="1" si="866">IF(S44&gt;S43,0,S43-S44)</f>
        <v>0</v>
      </c>
      <c r="T45" s="151">
        <f t="shared" ref="T45" ca="1" si="867">IF(T44&gt;T43,0,T43-T44)</f>
        <v>0</v>
      </c>
      <c r="U45" s="151">
        <f t="shared" ref="U45" ca="1" si="868">IF(U44&gt;U43,0,U43-U44)</f>
        <v>0</v>
      </c>
      <c r="V45" s="151">
        <f t="shared" ref="V45" ca="1" si="869">IF(V44&gt;V43,0,V43-V44)</f>
        <v>0</v>
      </c>
      <c r="W45" s="151">
        <f t="shared" ref="W45" ca="1" si="870">IF(W44&gt;W43,0,W43-W44)</f>
        <v>0</v>
      </c>
      <c r="X45" s="151">
        <f t="shared" ref="X45" ca="1" si="871">IF(X44&gt;X43,0,X43-X44)</f>
        <v>0</v>
      </c>
      <c r="Y45" s="151">
        <f t="shared" ref="Y45" ca="1" si="872">IF(Y44&gt;Y43,0,Y43-Y44)</f>
        <v>0</v>
      </c>
      <c r="Z45" s="151">
        <f t="shared" ref="Z45" ca="1" si="873">IF(Z44&gt;Z43,0,Z43-Z44)</f>
        <v>0</v>
      </c>
      <c r="AA45" s="151">
        <f t="shared" ref="AA45" ca="1" si="874">IF(AA44&gt;AA43,0,AA43-AA44)</f>
        <v>0</v>
      </c>
      <c r="AB45" s="151">
        <f t="shared" ref="AB45" ca="1" si="875">IF(AB44&gt;AB43,0,AB43-AB44)</f>
        <v>0</v>
      </c>
      <c r="AC45" s="151">
        <f t="shared" ref="AC45" ca="1" si="876">IF(AC44&gt;AC43,0,AC43-AC44)</f>
        <v>0</v>
      </c>
      <c r="AD45" s="151">
        <f t="shared" ref="AD45" ca="1" si="877">IF(AD44&gt;AD43,0,AD43-AD44)</f>
        <v>0</v>
      </c>
      <c r="AE45" s="151">
        <f t="shared" ref="AE45" ca="1" si="878">IF(AE44&gt;AE43,0,AE43-AE44)</f>
        <v>0</v>
      </c>
      <c r="AF45" s="151">
        <f t="shared" ref="AF45" ca="1" si="879">IF(AF44&gt;AF43,0,AF43-AF44)</f>
        <v>0</v>
      </c>
      <c r="AG45" s="151">
        <f t="shared" ref="AG45" ca="1" si="880">IF(AG44&gt;AG43,0,AG43-AG44)</f>
        <v>0</v>
      </c>
      <c r="AH45" s="151">
        <f t="shared" ref="AH45" ca="1" si="881">IF(AH44&gt;AH43,0,AH43-AH44)</f>
        <v>0</v>
      </c>
      <c r="AI45" s="151">
        <f t="shared" ref="AI45" ca="1" si="882">IF(AI44&gt;AI43,0,AI43-AI44)</f>
        <v>0</v>
      </c>
      <c r="AJ45" s="151">
        <f t="shared" ref="AJ45" ca="1" si="883">IF(AJ44&gt;AJ43,0,AJ43-AJ44)</f>
        <v>0</v>
      </c>
      <c r="AK45" s="151">
        <f t="shared" ref="AK45" ca="1" si="884">IF(AK44&gt;AK43,0,AK43-AK44)</f>
        <v>0</v>
      </c>
      <c r="AL45" s="151">
        <f t="shared" ref="AL45" ca="1" si="885">IF(AL44&gt;AL43,0,AL43-AL44)</f>
        <v>0</v>
      </c>
      <c r="AM45" s="151">
        <f t="shared" ref="AM45" ca="1" si="886">IF(AM44&gt;AM43,0,AM43-AM44)</f>
        <v>0</v>
      </c>
      <c r="AN45" s="151">
        <f t="shared" ref="AN45" ca="1" si="887">IF(AN44&gt;AN43,0,AN43-AN44)</f>
        <v>0</v>
      </c>
      <c r="AO45" s="151">
        <f t="shared" ref="AO45" ca="1" si="888">IF(AO44&gt;AO43,0,AO43-AO44)</f>
        <v>0</v>
      </c>
      <c r="AP45" s="151">
        <f t="shared" ref="AP45" ca="1" si="889">IF(AP44&gt;AP43,0,AP43-AP44)</f>
        <v>0</v>
      </c>
      <c r="AQ45" s="151">
        <f t="shared" ref="AQ45" ca="1" si="890">IF(AQ44&gt;AQ43,0,AQ43-AQ44)</f>
        <v>0</v>
      </c>
      <c r="AR45" s="151">
        <f t="shared" ref="AR45" ca="1" si="891">IF(AR44&gt;AR43,0,AR43-AR44)</f>
        <v>0</v>
      </c>
      <c r="AS45" s="151">
        <f t="shared" ref="AS45" ca="1" si="892">IF(AS44&gt;AS43,0,AS43-AS44)</f>
        <v>0</v>
      </c>
      <c r="AT45" s="151">
        <f t="shared" ref="AT45" ca="1" si="893">IF(AT44&gt;AT43,0,AT43-AT44)</f>
        <v>0</v>
      </c>
      <c r="AU45" s="151">
        <f t="shared" ref="AU45" ca="1" si="894">IF(AU44&gt;AU43,0,AU43-AU44)</f>
        <v>0</v>
      </c>
      <c r="AV45" s="151">
        <f t="shared" ref="AV45" ca="1" si="895">IF(AV44&gt;AV43,0,AV43-AV44)</f>
        <v>0</v>
      </c>
      <c r="AW45" s="151">
        <f t="shared" ref="AW45" ca="1" si="896">IF(AW44&gt;AW43,0,AW43-AW44)</f>
        <v>0</v>
      </c>
      <c r="AX45" s="151">
        <f t="shared" ref="AX45" ca="1" si="897">IF(AX44&gt;AX43,0,AX43-AX44)</f>
        <v>0</v>
      </c>
      <c r="AY45" s="151">
        <f t="shared" ref="AY45" ca="1" si="898">IF(AY44&gt;AY43,0,AY43-AY44)</f>
        <v>0</v>
      </c>
      <c r="AZ45" s="151">
        <f t="shared" ref="AZ45" ca="1" si="899">IF(AZ44&gt;AZ43,0,AZ43-AZ44)</f>
        <v>0</v>
      </c>
      <c r="BA45" s="151">
        <f t="shared" ref="BA45" ca="1" si="900">IF(BA44&gt;BA43,0,BA43-BA44)</f>
        <v>0</v>
      </c>
      <c r="BB45" s="151">
        <f t="shared" ref="BB45" ca="1" si="901">IF(BB44&gt;BB43,0,BB43-BB44)</f>
        <v>0</v>
      </c>
      <c r="BC45" s="151">
        <f t="shared" ref="BC45" ca="1" si="902">IF(BC44&gt;BC43,0,BC43-BC44)</f>
        <v>0</v>
      </c>
      <c r="BD45" s="151">
        <f t="shared" ref="BD45" ca="1" si="903">IF(BD44&gt;BD43,0,BD43-BD44)</f>
        <v>0</v>
      </c>
      <c r="BE45" s="151">
        <f t="shared" ref="BE45" ca="1" si="904">IF(BE44&gt;BE43,0,BE43-BE44)</f>
        <v>0</v>
      </c>
      <c r="BF45" s="151">
        <f t="shared" ref="BF45" ca="1" si="905">IF(BF44&gt;BF43,0,BF43-BF44)</f>
        <v>0</v>
      </c>
      <c r="BG45" s="151">
        <f t="shared" ref="BG45" ca="1" si="906">IF(BG44&gt;BG43,0,BG43-BG44)</f>
        <v>0</v>
      </c>
      <c r="BH45" s="151">
        <f t="shared" ref="BH45" ca="1" si="907">IF(BH44&gt;BH43,0,BH43-BH44)</f>
        <v>0</v>
      </c>
      <c r="BI45" s="151">
        <f t="shared" ref="BI45" ca="1" si="908">IF(BI44&gt;BI43,0,BI43-BI44)</f>
        <v>0</v>
      </c>
      <c r="BJ45" s="151">
        <f t="shared" ref="BJ45" ca="1" si="909">IF(BJ44&gt;BJ43,0,BJ43-BJ44)</f>
        <v>0</v>
      </c>
      <c r="BK45" s="151">
        <f t="shared" ref="BK45" ca="1" si="910">IF(BK44&gt;BK43,0,BK43-BK44)</f>
        <v>0</v>
      </c>
      <c r="BL45" s="151">
        <f t="shared" ref="BL45" ca="1" si="911">IF(BL44&gt;BL43,0,BL43-BL44)</f>
        <v>0</v>
      </c>
      <c r="BM45" s="151">
        <f t="shared" ref="BM45" ca="1" si="912">IF(BM44&gt;BM43,0,BM43-BM44)</f>
        <v>0</v>
      </c>
      <c r="BN45" s="151">
        <f t="shared" ref="BN45" ca="1" si="913">IF(BN44&gt;BN43,0,BN43-BN44)</f>
        <v>0</v>
      </c>
      <c r="BO45" s="151">
        <f t="shared" ref="BO45" ca="1" si="914">IF(BO44&gt;BO43,0,BO43-BO44)</f>
        <v>0</v>
      </c>
      <c r="BP45" s="151">
        <f t="shared" ref="BP45" ca="1" si="915">IF(BP44&gt;BP43,0,BP43-BP44)</f>
        <v>0</v>
      </c>
      <c r="BQ45" s="151">
        <f t="shared" ref="BQ45" ca="1" si="916">IF(BQ44&gt;BQ43,0,BQ43-BQ44)</f>
        <v>0</v>
      </c>
      <c r="BR45" s="151">
        <f t="shared" ref="BR45" ca="1" si="917">IF(BR44&gt;BR43,0,BR43-BR44)</f>
        <v>0</v>
      </c>
      <c r="BS45" s="151">
        <f t="shared" ref="BS45" ca="1" si="918">IF(BS44&gt;BS43,0,BS43-BS44)</f>
        <v>0</v>
      </c>
      <c r="BT45" s="151">
        <f t="shared" ref="BT45" ca="1" si="919">IF(BT44&gt;BT43,0,BT43-BT44)</f>
        <v>0</v>
      </c>
      <c r="BU45" s="151">
        <f t="shared" ref="BU45" ca="1" si="920">IF(BU44&gt;BU43,0,BU43-BU44)</f>
        <v>0</v>
      </c>
      <c r="BV45" s="151">
        <f t="shared" ref="BV45" ca="1" si="921">IF(BV44&gt;BV43,0,BV43-BV44)</f>
        <v>0</v>
      </c>
      <c r="BW45" s="151">
        <f t="shared" ref="BW45" ca="1" si="922">IF(BW44&gt;BW43,0,BW43-BW44)</f>
        <v>0</v>
      </c>
      <c r="BX45" s="151">
        <f t="shared" ref="BX45" ca="1" si="923">IF(BX44&gt;BX43,0,BX43-BX44)</f>
        <v>0</v>
      </c>
      <c r="BY45" s="151">
        <f t="shared" ref="BY45" ca="1" si="924">IF(BY44&gt;BY43,0,BY43-BY44)</f>
        <v>0</v>
      </c>
      <c r="BZ45" s="151">
        <f t="shared" ref="BZ45" ca="1" si="925">IF(BZ44&gt;BZ43,0,BZ43-BZ44)</f>
        <v>0</v>
      </c>
      <c r="CA45" s="151">
        <f t="shared" ref="CA45" ca="1" si="926">IF(CA44&gt;CA43,0,CA43-CA44)</f>
        <v>0</v>
      </c>
      <c r="CB45" s="151">
        <f t="shared" ref="CB45" ca="1" si="927">IF(CB44&gt;CB43,0,CB43-CB44)</f>
        <v>0</v>
      </c>
      <c r="CC45" s="151">
        <f t="shared" ref="CC45" ca="1" si="928">IF(CC44&gt;CC43,0,CC43-CC44)</f>
        <v>0</v>
      </c>
      <c r="CD45" s="151">
        <f t="shared" ref="CD45" ca="1" si="929">IF(CD44&gt;CD43,0,CD43-CD44)</f>
        <v>0</v>
      </c>
      <c r="CE45" s="151">
        <f t="shared" ref="CE45" ca="1" si="930">IF(CE44&gt;CE43,0,CE43-CE44)</f>
        <v>0</v>
      </c>
      <c r="CF45" s="151">
        <f t="shared" ref="CF45" ca="1" si="931">IF(CF44&gt;CF43,0,CF43-CF44)</f>
        <v>0</v>
      </c>
      <c r="CG45" s="151">
        <f t="shared" ref="CG45" ca="1" si="932">IF(CG44&gt;CG43,0,CG43-CG44)</f>
        <v>0</v>
      </c>
      <c r="CH45" s="151">
        <f t="shared" ref="CH45" ca="1" si="933">IF(CH44&gt;CH43,0,CH43-CH44)</f>
        <v>0</v>
      </c>
      <c r="CI45" s="151">
        <f t="shared" ref="CI45" ca="1" si="934">IF(CI44&gt;CI43,0,CI43-CI44)</f>
        <v>0</v>
      </c>
      <c r="CJ45" s="151">
        <f t="shared" ref="CJ45" ca="1" si="935">IF(CJ44&gt;CJ43,0,CJ43-CJ44)</f>
        <v>0</v>
      </c>
      <c r="CK45" s="151">
        <f t="shared" ref="CK45" ca="1" si="936">IF(CK44&gt;CK43,0,CK43-CK44)</f>
        <v>0</v>
      </c>
      <c r="CL45" s="151">
        <f t="shared" ref="CL45" ca="1" si="937">IF(CL44&gt;CL43,0,CL43-CL44)</f>
        <v>0</v>
      </c>
      <c r="CM45" s="151">
        <f t="shared" ref="CM45" ca="1" si="938">IF(CM44&gt;CM43,0,CM43-CM44)</f>
        <v>0</v>
      </c>
      <c r="CN45" s="151">
        <f t="shared" ref="CN45" ca="1" si="939">IF(CN44&gt;CN43,0,CN43-CN44)</f>
        <v>0</v>
      </c>
      <c r="CO45" s="151">
        <f t="shared" ref="CO45" ca="1" si="940">IF(CO44&gt;CO43,0,CO43-CO44)</f>
        <v>0</v>
      </c>
      <c r="CP45" s="151">
        <f t="shared" ref="CP45" ca="1" si="941">IF(CP44&gt;CP43,0,CP43-CP44)</f>
        <v>0</v>
      </c>
      <c r="CQ45" s="151">
        <f t="shared" ref="CQ45" ca="1" si="942">IF(CQ44&gt;CQ43,0,CQ43-CQ44)</f>
        <v>0</v>
      </c>
      <c r="CR45" s="151">
        <f t="shared" ref="CR45" ca="1" si="943">IF(CR44&gt;CR43,0,CR43-CR44)</f>
        <v>0</v>
      </c>
      <c r="CS45" s="151">
        <f t="shared" ref="CS45" ca="1" si="944">IF(CS44&gt;CS43,0,CS43-CS44)</f>
        <v>0</v>
      </c>
      <c r="CT45" s="151">
        <f t="shared" ref="CT45" ca="1" si="945">IF(CT44&gt;CT43,0,CT43-CT44)</f>
        <v>0</v>
      </c>
      <c r="CU45" s="151">
        <f t="shared" ref="CU45" ca="1" si="946">IF(CU44&gt;CU43,0,CU43-CU44)</f>
        <v>0</v>
      </c>
      <c r="CV45" s="151">
        <f t="shared" ref="CV45" ca="1" si="947">IF(CV44&gt;CV43,0,CV43-CV44)</f>
        <v>0</v>
      </c>
      <c r="CW45" s="151">
        <f t="shared" ref="CW45" ca="1" si="948">IF(CW44&gt;CW43,0,CW43-CW44)</f>
        <v>0</v>
      </c>
      <c r="CX45" s="151">
        <f t="shared" ref="CX45" ca="1" si="949">IF(CX44&gt;CX43,0,CX43-CX44)</f>
        <v>0</v>
      </c>
      <c r="CY45" s="151">
        <f t="shared" ref="CY45" ca="1" si="950">IF(CY44&gt;CY43,0,CY43-CY44)</f>
        <v>0</v>
      </c>
      <c r="CZ45" s="151">
        <f t="shared" ref="CZ45" ca="1" si="951">IF(CZ44&gt;CZ43,0,CZ43-CZ44)</f>
        <v>0</v>
      </c>
      <c r="DA45" s="151">
        <f t="shared" ref="DA45" ca="1" si="952">IF(DA44&gt;DA43,0,DA43-DA44)</f>
        <v>0</v>
      </c>
      <c r="DB45" s="151">
        <f t="shared" ref="DB45" ca="1" si="953">IF(DB44&gt;DB43,0,DB43-DB44)</f>
        <v>0</v>
      </c>
      <c r="DC45" s="151">
        <f t="shared" ref="DC45" ca="1" si="954">IF(DC44&gt;DC43,0,DC43-DC44)</f>
        <v>0</v>
      </c>
      <c r="DD45" s="151">
        <f t="shared" ref="DD45" ca="1" si="955">IF(DD44&gt;DD43,0,DD43-DD44)</f>
        <v>0</v>
      </c>
      <c r="DE45" s="151">
        <f t="shared" ref="DE45" ca="1" si="956">IF(DE44&gt;DE43,0,DE43-DE44)</f>
        <v>0</v>
      </c>
      <c r="DF45" s="151">
        <f t="shared" ref="DF45" ca="1" si="957">IF(DF44&gt;DF43,0,DF43-DF44)</f>
        <v>0</v>
      </c>
      <c r="DG45" s="151">
        <f t="shared" ref="DG45" ca="1" si="958">IF(DG44&gt;DG43,0,DG43-DG44)</f>
        <v>0</v>
      </c>
      <c r="DH45" s="151">
        <f t="shared" ref="DH45" ca="1" si="959">IF(DH44&gt;DH43,0,DH43-DH44)</f>
        <v>0</v>
      </c>
      <c r="DI45" s="151">
        <f t="shared" ref="DI45" ca="1" si="960">IF(DI44&gt;DI43,0,DI43-DI44)</f>
        <v>0</v>
      </c>
      <c r="DJ45" s="151">
        <f t="shared" ref="DJ45" ca="1" si="961">IF(DJ44&gt;DJ43,0,DJ43-DJ44)</f>
        <v>0</v>
      </c>
      <c r="DK45" s="151">
        <f t="shared" ref="DK45" ca="1" si="962">IF(DK44&gt;DK43,0,DK43-DK44)</f>
        <v>0</v>
      </c>
      <c r="DL45" s="151">
        <f t="shared" ref="DL45" ca="1" si="963">IF(DL44&gt;DL43,0,DL43-DL44)</f>
        <v>0</v>
      </c>
      <c r="DM45" s="151">
        <f t="shared" ref="DM45" ca="1" si="964">IF(DM44&gt;DM43,0,DM43-DM44)</f>
        <v>0</v>
      </c>
      <c r="DN45" s="151">
        <f t="shared" ref="DN45" ca="1" si="965">IF(DN44&gt;DN43,0,DN43-DN44)</f>
        <v>0</v>
      </c>
      <c r="DO45" s="151">
        <f t="shared" ref="DO45" ca="1" si="966">IF(DO44&gt;DO43,0,DO43-DO44)</f>
        <v>0</v>
      </c>
      <c r="DP45" s="151">
        <f t="shared" ref="DP45" ca="1" si="967">IF(DP44&gt;DP43,0,DP43-DP44)</f>
        <v>0</v>
      </c>
      <c r="DQ45" s="151">
        <f t="shared" ref="DQ45" ca="1" si="968">IF(DQ44&gt;DQ43,0,DQ43-DQ44)</f>
        <v>0</v>
      </c>
      <c r="DR45" s="151">
        <f t="shared" ref="DR45" ca="1" si="969">IF(DR44&gt;DR43,0,DR43-DR44)</f>
        <v>0</v>
      </c>
      <c r="DS45" s="151">
        <f t="shared" ref="DS45" ca="1" si="970">IF(DS44&gt;DS43,0,DS43-DS44)</f>
        <v>0</v>
      </c>
      <c r="DT45" s="151">
        <f t="shared" ref="DT45" ca="1" si="971">IF(DT44&gt;DT43,0,DT43-DT44)</f>
        <v>0</v>
      </c>
      <c r="DU45" s="151">
        <f t="shared" ref="DU45" ca="1" si="972">IF(DU44&gt;DU43,0,DU43-DU44)</f>
        <v>0</v>
      </c>
      <c r="DV45" s="151">
        <f t="shared" ref="DV45" ca="1" si="973">IF(DV44&gt;DV43,0,DV43-DV44)</f>
        <v>0</v>
      </c>
      <c r="DW45" s="151">
        <f t="shared" ref="DW45" ca="1" si="974">IF(DW44&gt;DW43,0,DW43-DW44)</f>
        <v>0</v>
      </c>
      <c r="DX45" s="151">
        <f t="shared" ref="DX45" ca="1" si="975">IF(DX44&gt;DX43,0,DX43-DX44)</f>
        <v>0</v>
      </c>
      <c r="DY45" s="151">
        <f t="shared" ref="DY45" ca="1" si="976">IF(DY44&gt;DY43,0,DY43-DY44)</f>
        <v>0</v>
      </c>
      <c r="DZ45" s="151">
        <f t="shared" ref="DZ45" ca="1" si="977">IF(DZ44&gt;DZ43,0,DZ43-DZ44)</f>
        <v>0</v>
      </c>
      <c r="EA45" s="151">
        <f t="shared" ref="EA45" ca="1" si="978">IF(EA44&gt;EA43,0,EA43-EA44)</f>
        <v>0</v>
      </c>
      <c r="EB45" s="151">
        <f t="shared" ref="EB45" ca="1" si="979">IF(EB44&gt;EB43,0,EB43-EB44)</f>
        <v>0</v>
      </c>
      <c r="EC45" s="151">
        <f t="shared" ref="EC45" ca="1" si="980">IF(EC44&gt;EC43,0,EC43-EC44)</f>
        <v>0</v>
      </c>
      <c r="ED45" s="151">
        <f t="shared" ref="ED45" ca="1" si="981">IF(ED44&gt;ED43,0,ED43-ED44)</f>
        <v>0</v>
      </c>
      <c r="EE45" s="151">
        <f t="shared" ref="EE45" ca="1" si="982">IF(EE44&gt;EE43,0,EE43-EE44)</f>
        <v>0</v>
      </c>
    </row>
    <row r="46" spans="1:135" x14ac:dyDescent="0.35">
      <c r="A46" s="31"/>
      <c r="B46" s="150"/>
      <c r="C46" s="162" t="str">
        <f ca="1">IF(C45=0,"PAID OFF","")</f>
        <v>PAID OFF</v>
      </c>
      <c r="D46" s="162" t="str">
        <f t="shared" ref="D46:BO46" ca="1" si="983">IF(D45=0,"PAID OFF","")</f>
        <v>PAID OFF</v>
      </c>
      <c r="E46" s="162" t="str">
        <f t="shared" ca="1" si="983"/>
        <v>PAID OFF</v>
      </c>
      <c r="F46" s="162" t="str">
        <f t="shared" ca="1" si="983"/>
        <v>PAID OFF</v>
      </c>
      <c r="G46" s="162" t="str">
        <f t="shared" ca="1" si="983"/>
        <v>PAID OFF</v>
      </c>
      <c r="H46" s="162" t="str">
        <f t="shared" ca="1" si="983"/>
        <v>PAID OFF</v>
      </c>
      <c r="I46" s="162" t="str">
        <f t="shared" ca="1" si="983"/>
        <v>PAID OFF</v>
      </c>
      <c r="J46" s="162" t="str">
        <f t="shared" ca="1" si="983"/>
        <v>PAID OFF</v>
      </c>
      <c r="K46" s="162" t="str">
        <f t="shared" ca="1" si="983"/>
        <v>PAID OFF</v>
      </c>
      <c r="L46" s="162" t="str">
        <f t="shared" ca="1" si="983"/>
        <v>PAID OFF</v>
      </c>
      <c r="M46" s="162" t="str">
        <f t="shared" ca="1" si="983"/>
        <v>PAID OFF</v>
      </c>
      <c r="N46" s="162" t="str">
        <f t="shared" ca="1" si="983"/>
        <v>PAID OFF</v>
      </c>
      <c r="O46" s="162" t="str">
        <f t="shared" ca="1" si="983"/>
        <v>PAID OFF</v>
      </c>
      <c r="P46" s="162" t="str">
        <f t="shared" ca="1" si="983"/>
        <v>PAID OFF</v>
      </c>
      <c r="Q46" s="162" t="str">
        <f t="shared" ca="1" si="983"/>
        <v>PAID OFF</v>
      </c>
      <c r="R46" s="162" t="str">
        <f t="shared" ca="1" si="983"/>
        <v>PAID OFF</v>
      </c>
      <c r="S46" s="162" t="str">
        <f t="shared" ca="1" si="983"/>
        <v>PAID OFF</v>
      </c>
      <c r="T46" s="162" t="str">
        <f t="shared" ca="1" si="983"/>
        <v>PAID OFF</v>
      </c>
      <c r="U46" s="162" t="str">
        <f t="shared" ca="1" si="983"/>
        <v>PAID OFF</v>
      </c>
      <c r="V46" s="162" t="str">
        <f t="shared" ca="1" si="983"/>
        <v>PAID OFF</v>
      </c>
      <c r="W46" s="162" t="str">
        <f t="shared" ca="1" si="983"/>
        <v>PAID OFF</v>
      </c>
      <c r="X46" s="162" t="str">
        <f t="shared" ca="1" si="983"/>
        <v>PAID OFF</v>
      </c>
      <c r="Y46" s="162" t="str">
        <f t="shared" ca="1" si="983"/>
        <v>PAID OFF</v>
      </c>
      <c r="Z46" s="162" t="str">
        <f t="shared" ca="1" si="983"/>
        <v>PAID OFF</v>
      </c>
      <c r="AA46" s="162" t="str">
        <f t="shared" ca="1" si="983"/>
        <v>PAID OFF</v>
      </c>
      <c r="AB46" s="162" t="str">
        <f t="shared" ca="1" si="983"/>
        <v>PAID OFF</v>
      </c>
      <c r="AC46" s="162" t="str">
        <f t="shared" ca="1" si="983"/>
        <v>PAID OFF</v>
      </c>
      <c r="AD46" s="162" t="str">
        <f t="shared" ca="1" si="983"/>
        <v>PAID OFF</v>
      </c>
      <c r="AE46" s="162" t="str">
        <f t="shared" ca="1" si="983"/>
        <v>PAID OFF</v>
      </c>
      <c r="AF46" s="162" t="str">
        <f t="shared" ca="1" si="983"/>
        <v>PAID OFF</v>
      </c>
      <c r="AG46" s="162" t="str">
        <f t="shared" ca="1" si="983"/>
        <v>PAID OFF</v>
      </c>
      <c r="AH46" s="162" t="str">
        <f t="shared" ca="1" si="983"/>
        <v>PAID OFF</v>
      </c>
      <c r="AI46" s="162" t="str">
        <f t="shared" ca="1" si="983"/>
        <v>PAID OFF</v>
      </c>
      <c r="AJ46" s="162" t="str">
        <f t="shared" ca="1" si="983"/>
        <v>PAID OFF</v>
      </c>
      <c r="AK46" s="162" t="str">
        <f t="shared" ca="1" si="983"/>
        <v>PAID OFF</v>
      </c>
      <c r="AL46" s="162" t="str">
        <f t="shared" ca="1" si="983"/>
        <v>PAID OFF</v>
      </c>
      <c r="AM46" s="162" t="str">
        <f t="shared" ca="1" si="983"/>
        <v>PAID OFF</v>
      </c>
      <c r="AN46" s="162" t="str">
        <f t="shared" ca="1" si="983"/>
        <v>PAID OFF</v>
      </c>
      <c r="AO46" s="162" t="str">
        <f t="shared" ca="1" si="983"/>
        <v>PAID OFF</v>
      </c>
      <c r="AP46" s="162" t="str">
        <f t="shared" ca="1" si="983"/>
        <v>PAID OFF</v>
      </c>
      <c r="AQ46" s="162" t="str">
        <f t="shared" ca="1" si="983"/>
        <v>PAID OFF</v>
      </c>
      <c r="AR46" s="162" t="str">
        <f t="shared" ca="1" si="983"/>
        <v>PAID OFF</v>
      </c>
      <c r="AS46" s="162" t="str">
        <f t="shared" ca="1" si="983"/>
        <v>PAID OFF</v>
      </c>
      <c r="AT46" s="162" t="str">
        <f t="shared" ca="1" si="983"/>
        <v>PAID OFF</v>
      </c>
      <c r="AU46" s="162" t="str">
        <f t="shared" ca="1" si="983"/>
        <v>PAID OFF</v>
      </c>
      <c r="AV46" s="162" t="str">
        <f t="shared" ca="1" si="983"/>
        <v>PAID OFF</v>
      </c>
      <c r="AW46" s="162" t="str">
        <f t="shared" ca="1" si="983"/>
        <v>PAID OFF</v>
      </c>
      <c r="AX46" s="162" t="str">
        <f t="shared" ca="1" si="983"/>
        <v>PAID OFF</v>
      </c>
      <c r="AY46" s="162" t="str">
        <f t="shared" ca="1" si="983"/>
        <v>PAID OFF</v>
      </c>
      <c r="AZ46" s="162" t="str">
        <f t="shared" ca="1" si="983"/>
        <v>PAID OFF</v>
      </c>
      <c r="BA46" s="162" t="str">
        <f t="shared" ca="1" si="983"/>
        <v>PAID OFF</v>
      </c>
      <c r="BB46" s="162" t="str">
        <f t="shared" ca="1" si="983"/>
        <v>PAID OFF</v>
      </c>
      <c r="BC46" s="162" t="str">
        <f t="shared" ca="1" si="983"/>
        <v>PAID OFF</v>
      </c>
      <c r="BD46" s="162" t="str">
        <f t="shared" ca="1" si="983"/>
        <v>PAID OFF</v>
      </c>
      <c r="BE46" s="162" t="str">
        <f t="shared" ca="1" si="983"/>
        <v>PAID OFF</v>
      </c>
      <c r="BF46" s="162" t="str">
        <f t="shared" ca="1" si="983"/>
        <v>PAID OFF</v>
      </c>
      <c r="BG46" s="162" t="str">
        <f t="shared" ca="1" si="983"/>
        <v>PAID OFF</v>
      </c>
      <c r="BH46" s="162" t="str">
        <f t="shared" ca="1" si="983"/>
        <v>PAID OFF</v>
      </c>
      <c r="BI46" s="162" t="str">
        <f t="shared" ca="1" si="983"/>
        <v>PAID OFF</v>
      </c>
      <c r="BJ46" s="162" t="str">
        <f t="shared" ca="1" si="983"/>
        <v>PAID OFF</v>
      </c>
      <c r="BK46" s="162" t="str">
        <f t="shared" ca="1" si="983"/>
        <v>PAID OFF</v>
      </c>
      <c r="BL46" s="162" t="str">
        <f t="shared" ca="1" si="983"/>
        <v>PAID OFF</v>
      </c>
      <c r="BM46" s="162" t="str">
        <f t="shared" ca="1" si="983"/>
        <v>PAID OFF</v>
      </c>
      <c r="BN46" s="162" t="str">
        <f t="shared" ca="1" si="983"/>
        <v>PAID OFF</v>
      </c>
      <c r="BO46" s="162" t="str">
        <f t="shared" ca="1" si="983"/>
        <v>PAID OFF</v>
      </c>
      <c r="BP46" s="162" t="str">
        <f t="shared" ref="BP46:CU46" ca="1" si="984">IF(BP45=0,"PAID OFF","")</f>
        <v>PAID OFF</v>
      </c>
      <c r="BQ46" s="162" t="str">
        <f t="shared" ca="1" si="984"/>
        <v>PAID OFF</v>
      </c>
      <c r="BR46" s="162" t="str">
        <f t="shared" ca="1" si="984"/>
        <v>PAID OFF</v>
      </c>
      <c r="BS46" s="162" t="str">
        <f t="shared" ca="1" si="984"/>
        <v>PAID OFF</v>
      </c>
      <c r="BT46" s="162" t="str">
        <f t="shared" ca="1" si="984"/>
        <v>PAID OFF</v>
      </c>
      <c r="BU46" s="162" t="str">
        <f t="shared" ca="1" si="984"/>
        <v>PAID OFF</v>
      </c>
      <c r="BV46" s="162" t="str">
        <f t="shared" ca="1" si="984"/>
        <v>PAID OFF</v>
      </c>
      <c r="BW46" s="162" t="str">
        <f t="shared" ca="1" si="984"/>
        <v>PAID OFF</v>
      </c>
      <c r="BX46" s="162" t="str">
        <f t="shared" ca="1" si="984"/>
        <v>PAID OFF</v>
      </c>
      <c r="BY46" s="162" t="str">
        <f t="shared" ca="1" si="984"/>
        <v>PAID OFF</v>
      </c>
      <c r="BZ46" s="162" t="str">
        <f t="shared" ca="1" si="984"/>
        <v>PAID OFF</v>
      </c>
      <c r="CA46" s="162" t="str">
        <f t="shared" ca="1" si="984"/>
        <v>PAID OFF</v>
      </c>
      <c r="CB46" s="162" t="str">
        <f t="shared" ca="1" si="984"/>
        <v>PAID OFF</v>
      </c>
      <c r="CC46" s="162" t="str">
        <f t="shared" ca="1" si="984"/>
        <v>PAID OFF</v>
      </c>
      <c r="CD46" s="162" t="str">
        <f t="shared" ca="1" si="984"/>
        <v>PAID OFF</v>
      </c>
      <c r="CE46" s="162" t="str">
        <f t="shared" ca="1" si="984"/>
        <v>PAID OFF</v>
      </c>
      <c r="CF46" s="162" t="str">
        <f t="shared" ca="1" si="984"/>
        <v>PAID OFF</v>
      </c>
      <c r="CG46" s="162" t="str">
        <f t="shared" ca="1" si="984"/>
        <v>PAID OFF</v>
      </c>
      <c r="CH46" s="162" t="str">
        <f t="shared" ca="1" si="984"/>
        <v>PAID OFF</v>
      </c>
      <c r="CI46" s="162" t="str">
        <f t="shared" ca="1" si="984"/>
        <v>PAID OFF</v>
      </c>
      <c r="CJ46" s="162" t="str">
        <f t="shared" ca="1" si="984"/>
        <v>PAID OFF</v>
      </c>
      <c r="CK46" s="162" t="str">
        <f t="shared" ca="1" si="984"/>
        <v>PAID OFF</v>
      </c>
      <c r="CL46" s="162" t="str">
        <f t="shared" ca="1" si="984"/>
        <v>PAID OFF</v>
      </c>
      <c r="CM46" s="162" t="str">
        <f t="shared" ca="1" si="984"/>
        <v>PAID OFF</v>
      </c>
      <c r="CN46" s="162" t="str">
        <f t="shared" ca="1" si="984"/>
        <v>PAID OFF</v>
      </c>
      <c r="CO46" s="162" t="str">
        <f t="shared" ca="1" si="984"/>
        <v>PAID OFF</v>
      </c>
      <c r="CP46" s="162" t="str">
        <f t="shared" ca="1" si="984"/>
        <v>PAID OFF</v>
      </c>
      <c r="CQ46" s="162" t="str">
        <f t="shared" ca="1" si="984"/>
        <v>PAID OFF</v>
      </c>
      <c r="CR46" s="162" t="str">
        <f t="shared" ca="1" si="984"/>
        <v>PAID OFF</v>
      </c>
      <c r="CS46" s="162" t="str">
        <f t="shared" ca="1" si="984"/>
        <v>PAID OFF</v>
      </c>
      <c r="CT46" s="162" t="str">
        <f t="shared" ca="1" si="984"/>
        <v>PAID OFF</v>
      </c>
      <c r="CU46" s="162" t="str">
        <f t="shared" ca="1" si="984"/>
        <v>PAID OFF</v>
      </c>
      <c r="CV46" s="162" t="str">
        <f t="shared" ref="CV46" ca="1" si="985">IF(CV45=0,"PAID OFF","")</f>
        <v>PAID OFF</v>
      </c>
      <c r="CW46" s="162" t="str">
        <f t="shared" ref="CW46" ca="1" si="986">IF(CW45=0,"PAID OFF","")</f>
        <v>PAID OFF</v>
      </c>
      <c r="CX46" s="162" t="str">
        <f t="shared" ref="CX46" ca="1" si="987">IF(CX45=0,"PAID OFF","")</f>
        <v>PAID OFF</v>
      </c>
      <c r="CY46" s="162" t="str">
        <f t="shared" ref="CY46" ca="1" si="988">IF(CY45=0,"PAID OFF","")</f>
        <v>PAID OFF</v>
      </c>
      <c r="CZ46" s="162" t="str">
        <f t="shared" ref="CZ46" ca="1" si="989">IF(CZ45=0,"PAID OFF","")</f>
        <v>PAID OFF</v>
      </c>
      <c r="DA46" s="162" t="str">
        <f t="shared" ref="DA46" ca="1" si="990">IF(DA45=0,"PAID OFF","")</f>
        <v>PAID OFF</v>
      </c>
      <c r="DB46" s="162" t="str">
        <f t="shared" ref="DB46" ca="1" si="991">IF(DB45=0,"PAID OFF","")</f>
        <v>PAID OFF</v>
      </c>
      <c r="DC46" s="162" t="str">
        <f t="shared" ref="DC46" ca="1" si="992">IF(DC45=0,"PAID OFF","")</f>
        <v>PAID OFF</v>
      </c>
      <c r="DD46" s="162" t="str">
        <f t="shared" ref="DD46" ca="1" si="993">IF(DD45=0,"PAID OFF","")</f>
        <v>PAID OFF</v>
      </c>
      <c r="DE46" s="162" t="str">
        <f t="shared" ref="DE46" ca="1" si="994">IF(DE45=0,"PAID OFF","")</f>
        <v>PAID OFF</v>
      </c>
      <c r="DF46" s="162" t="str">
        <f t="shared" ref="DF46" ca="1" si="995">IF(DF45=0,"PAID OFF","")</f>
        <v>PAID OFF</v>
      </c>
      <c r="DG46" s="162" t="str">
        <f t="shared" ref="DG46" ca="1" si="996">IF(DG45=0,"PAID OFF","")</f>
        <v>PAID OFF</v>
      </c>
      <c r="DH46" s="162" t="str">
        <f t="shared" ref="DH46" ca="1" si="997">IF(DH45=0,"PAID OFF","")</f>
        <v>PAID OFF</v>
      </c>
      <c r="DI46" s="162" t="str">
        <f t="shared" ref="DI46" ca="1" si="998">IF(DI45=0,"PAID OFF","")</f>
        <v>PAID OFF</v>
      </c>
      <c r="DJ46" s="162" t="str">
        <f t="shared" ref="DJ46" ca="1" si="999">IF(DJ45=0,"PAID OFF","")</f>
        <v>PAID OFF</v>
      </c>
      <c r="DK46" s="162" t="str">
        <f t="shared" ref="DK46" ca="1" si="1000">IF(DK45=0,"PAID OFF","")</f>
        <v>PAID OFF</v>
      </c>
      <c r="DL46" s="162" t="str">
        <f t="shared" ref="DL46" ca="1" si="1001">IF(DL45=0,"PAID OFF","")</f>
        <v>PAID OFF</v>
      </c>
      <c r="DM46" s="162" t="str">
        <f t="shared" ref="DM46" ca="1" si="1002">IF(DM45=0,"PAID OFF","")</f>
        <v>PAID OFF</v>
      </c>
      <c r="DN46" s="162" t="str">
        <f t="shared" ref="DN46" ca="1" si="1003">IF(DN45=0,"PAID OFF","")</f>
        <v>PAID OFF</v>
      </c>
      <c r="DO46" s="162" t="str">
        <f t="shared" ref="DO46" ca="1" si="1004">IF(DO45=0,"PAID OFF","")</f>
        <v>PAID OFF</v>
      </c>
      <c r="DP46" s="162" t="str">
        <f t="shared" ref="DP46" ca="1" si="1005">IF(DP45=0,"PAID OFF","")</f>
        <v>PAID OFF</v>
      </c>
      <c r="DQ46" s="162" t="str">
        <f t="shared" ref="DQ46" ca="1" si="1006">IF(DQ45=0,"PAID OFF","")</f>
        <v>PAID OFF</v>
      </c>
      <c r="DR46" s="162" t="str">
        <f t="shared" ref="DR46" ca="1" si="1007">IF(DR45=0,"PAID OFF","")</f>
        <v>PAID OFF</v>
      </c>
      <c r="DS46" s="162" t="str">
        <f t="shared" ref="DS46" ca="1" si="1008">IF(DS45=0,"PAID OFF","")</f>
        <v>PAID OFF</v>
      </c>
      <c r="DT46" s="162" t="str">
        <f t="shared" ref="DT46" ca="1" si="1009">IF(DT45=0,"PAID OFF","")</f>
        <v>PAID OFF</v>
      </c>
      <c r="DU46" s="162" t="str">
        <f t="shared" ref="DU46" ca="1" si="1010">IF(DU45=0,"PAID OFF","")</f>
        <v>PAID OFF</v>
      </c>
      <c r="DV46" s="162" t="str">
        <f t="shared" ref="DV46" ca="1" si="1011">IF(DV45=0,"PAID OFF","")</f>
        <v>PAID OFF</v>
      </c>
      <c r="DW46" s="162" t="str">
        <f t="shared" ref="DW46" ca="1" si="1012">IF(DW45=0,"PAID OFF","")</f>
        <v>PAID OFF</v>
      </c>
      <c r="DX46" s="162" t="str">
        <f t="shared" ref="DX46" ca="1" si="1013">IF(DX45=0,"PAID OFF","")</f>
        <v>PAID OFF</v>
      </c>
      <c r="DY46" s="162" t="str">
        <f t="shared" ref="DY46" ca="1" si="1014">IF(DY45=0,"PAID OFF","")</f>
        <v>PAID OFF</v>
      </c>
      <c r="DZ46" s="162" t="str">
        <f t="shared" ref="DZ46" ca="1" si="1015">IF(DZ45=0,"PAID OFF","")</f>
        <v>PAID OFF</v>
      </c>
      <c r="EA46" s="162" t="str">
        <f t="shared" ref="EA46" ca="1" si="1016">IF(EA45=0,"PAID OFF","")</f>
        <v>PAID OFF</v>
      </c>
      <c r="EB46" s="162" t="str">
        <f t="shared" ref="EB46" ca="1" si="1017">IF(EB45=0,"PAID OFF","")</f>
        <v>PAID OFF</v>
      </c>
      <c r="EC46" s="162" t="str">
        <f t="shared" ref="EC46" ca="1" si="1018">IF(EC45=0,"PAID OFF","")</f>
        <v>PAID OFF</v>
      </c>
      <c r="ED46" s="162" t="str">
        <f t="shared" ref="ED46" ca="1" si="1019">IF(ED45=0,"PAID OFF","")</f>
        <v>PAID OFF</v>
      </c>
      <c r="EE46" s="162" t="str">
        <f t="shared" ref="EE46" ca="1" si="1020">IF(EE45=0,"PAID OFF","")</f>
        <v>PAID OFF</v>
      </c>
    </row>
    <row r="47" spans="1:135" x14ac:dyDescent="0.35">
      <c r="A47" s="31"/>
      <c r="B47" s="150"/>
      <c r="C47" s="150">
        <f ca="1">IF(C46="PAID OFF",1,1)</f>
        <v>1</v>
      </c>
      <c r="D47" s="150" t="str">
        <f ca="1">IF(D46="PAID OFF","",C47+1)</f>
        <v/>
      </c>
      <c r="E47" s="150" t="str">
        <f ca="1">IF(E46="PAID OFF","",D47+1)</f>
        <v/>
      </c>
      <c r="F47" s="150" t="str">
        <f t="shared" ref="F47:BQ47" ca="1" si="1021">IF(F46="PAID OFF","",E47+1)</f>
        <v/>
      </c>
      <c r="G47" s="150" t="str">
        <f t="shared" ca="1" si="1021"/>
        <v/>
      </c>
      <c r="H47" s="150" t="str">
        <f t="shared" ca="1" si="1021"/>
        <v/>
      </c>
      <c r="I47" s="150" t="str">
        <f t="shared" ca="1" si="1021"/>
        <v/>
      </c>
      <c r="J47" s="150" t="str">
        <f t="shared" ca="1" si="1021"/>
        <v/>
      </c>
      <c r="K47" s="150" t="str">
        <f t="shared" ca="1" si="1021"/>
        <v/>
      </c>
      <c r="L47" s="150" t="str">
        <f t="shared" ca="1" si="1021"/>
        <v/>
      </c>
      <c r="M47" s="150" t="str">
        <f t="shared" ca="1" si="1021"/>
        <v/>
      </c>
      <c r="N47" s="150" t="str">
        <f t="shared" ca="1" si="1021"/>
        <v/>
      </c>
      <c r="O47" s="150" t="str">
        <f t="shared" ca="1" si="1021"/>
        <v/>
      </c>
      <c r="P47" s="150" t="str">
        <f t="shared" ca="1" si="1021"/>
        <v/>
      </c>
      <c r="Q47" s="150" t="str">
        <f t="shared" ca="1" si="1021"/>
        <v/>
      </c>
      <c r="R47" s="150" t="str">
        <f t="shared" ca="1" si="1021"/>
        <v/>
      </c>
      <c r="S47" s="150" t="str">
        <f t="shared" ca="1" si="1021"/>
        <v/>
      </c>
      <c r="T47" s="150" t="str">
        <f t="shared" ca="1" si="1021"/>
        <v/>
      </c>
      <c r="U47" s="150" t="str">
        <f t="shared" ca="1" si="1021"/>
        <v/>
      </c>
      <c r="V47" s="150" t="str">
        <f t="shared" ca="1" si="1021"/>
        <v/>
      </c>
      <c r="W47" s="150" t="str">
        <f t="shared" ca="1" si="1021"/>
        <v/>
      </c>
      <c r="X47" s="150" t="str">
        <f t="shared" ca="1" si="1021"/>
        <v/>
      </c>
      <c r="Y47" s="150" t="str">
        <f t="shared" ca="1" si="1021"/>
        <v/>
      </c>
      <c r="Z47" s="150" t="str">
        <f t="shared" ca="1" si="1021"/>
        <v/>
      </c>
      <c r="AA47" s="150" t="str">
        <f t="shared" ca="1" si="1021"/>
        <v/>
      </c>
      <c r="AB47" s="150" t="str">
        <f t="shared" ca="1" si="1021"/>
        <v/>
      </c>
      <c r="AC47" s="150" t="str">
        <f t="shared" ca="1" si="1021"/>
        <v/>
      </c>
      <c r="AD47" s="150" t="str">
        <f t="shared" ca="1" si="1021"/>
        <v/>
      </c>
      <c r="AE47" s="150" t="str">
        <f t="shared" ca="1" si="1021"/>
        <v/>
      </c>
      <c r="AF47" s="150" t="str">
        <f t="shared" ca="1" si="1021"/>
        <v/>
      </c>
      <c r="AG47" s="150" t="str">
        <f t="shared" ca="1" si="1021"/>
        <v/>
      </c>
      <c r="AH47" s="150" t="str">
        <f t="shared" ca="1" si="1021"/>
        <v/>
      </c>
      <c r="AI47" s="150" t="str">
        <f t="shared" ca="1" si="1021"/>
        <v/>
      </c>
      <c r="AJ47" s="150" t="str">
        <f t="shared" ca="1" si="1021"/>
        <v/>
      </c>
      <c r="AK47" s="150" t="str">
        <f t="shared" ca="1" si="1021"/>
        <v/>
      </c>
      <c r="AL47" s="150" t="str">
        <f t="shared" ca="1" si="1021"/>
        <v/>
      </c>
      <c r="AM47" s="150" t="str">
        <f t="shared" ca="1" si="1021"/>
        <v/>
      </c>
      <c r="AN47" s="150" t="str">
        <f t="shared" ca="1" si="1021"/>
        <v/>
      </c>
      <c r="AO47" s="150" t="str">
        <f t="shared" ca="1" si="1021"/>
        <v/>
      </c>
      <c r="AP47" s="150" t="str">
        <f t="shared" ca="1" si="1021"/>
        <v/>
      </c>
      <c r="AQ47" s="150" t="str">
        <f t="shared" ca="1" si="1021"/>
        <v/>
      </c>
      <c r="AR47" s="150" t="str">
        <f t="shared" ca="1" si="1021"/>
        <v/>
      </c>
      <c r="AS47" s="150" t="str">
        <f t="shared" ca="1" si="1021"/>
        <v/>
      </c>
      <c r="AT47" s="150" t="str">
        <f t="shared" ca="1" si="1021"/>
        <v/>
      </c>
      <c r="AU47" s="150" t="str">
        <f t="shared" ca="1" si="1021"/>
        <v/>
      </c>
      <c r="AV47" s="150" t="str">
        <f t="shared" ca="1" si="1021"/>
        <v/>
      </c>
      <c r="AW47" s="150" t="str">
        <f t="shared" ca="1" si="1021"/>
        <v/>
      </c>
      <c r="AX47" s="150" t="str">
        <f t="shared" ca="1" si="1021"/>
        <v/>
      </c>
      <c r="AY47" s="150" t="str">
        <f t="shared" ca="1" si="1021"/>
        <v/>
      </c>
      <c r="AZ47" s="150" t="str">
        <f t="shared" ca="1" si="1021"/>
        <v/>
      </c>
      <c r="BA47" s="150" t="str">
        <f t="shared" ca="1" si="1021"/>
        <v/>
      </c>
      <c r="BB47" s="150" t="str">
        <f t="shared" ca="1" si="1021"/>
        <v/>
      </c>
      <c r="BC47" s="150" t="str">
        <f t="shared" ca="1" si="1021"/>
        <v/>
      </c>
      <c r="BD47" s="150" t="str">
        <f t="shared" ca="1" si="1021"/>
        <v/>
      </c>
      <c r="BE47" s="150" t="str">
        <f t="shared" ca="1" si="1021"/>
        <v/>
      </c>
      <c r="BF47" s="150" t="str">
        <f t="shared" ca="1" si="1021"/>
        <v/>
      </c>
      <c r="BG47" s="150" t="str">
        <f t="shared" ca="1" si="1021"/>
        <v/>
      </c>
      <c r="BH47" s="150" t="str">
        <f t="shared" ca="1" si="1021"/>
        <v/>
      </c>
      <c r="BI47" s="150" t="str">
        <f t="shared" ca="1" si="1021"/>
        <v/>
      </c>
      <c r="BJ47" s="150" t="str">
        <f t="shared" ca="1" si="1021"/>
        <v/>
      </c>
      <c r="BK47" s="150" t="str">
        <f t="shared" ca="1" si="1021"/>
        <v/>
      </c>
      <c r="BL47" s="150" t="str">
        <f t="shared" ca="1" si="1021"/>
        <v/>
      </c>
      <c r="BM47" s="150" t="str">
        <f t="shared" ca="1" si="1021"/>
        <v/>
      </c>
      <c r="BN47" s="150" t="str">
        <f t="shared" ca="1" si="1021"/>
        <v/>
      </c>
      <c r="BO47" s="150" t="str">
        <f t="shared" ca="1" si="1021"/>
        <v/>
      </c>
      <c r="BP47" s="150" t="str">
        <f t="shared" ca="1" si="1021"/>
        <v/>
      </c>
      <c r="BQ47" s="150" t="str">
        <f t="shared" ca="1" si="1021"/>
        <v/>
      </c>
      <c r="BR47" s="150" t="str">
        <f t="shared" ref="BR47:CU47" ca="1" si="1022">IF(BR46="PAID OFF","",BQ47+1)</f>
        <v/>
      </c>
      <c r="BS47" s="150" t="str">
        <f t="shared" ca="1" si="1022"/>
        <v/>
      </c>
      <c r="BT47" s="150" t="str">
        <f t="shared" ca="1" si="1022"/>
        <v/>
      </c>
      <c r="BU47" s="150" t="str">
        <f t="shared" ca="1" si="1022"/>
        <v/>
      </c>
      <c r="BV47" s="150" t="str">
        <f t="shared" ca="1" si="1022"/>
        <v/>
      </c>
      <c r="BW47" s="150" t="str">
        <f t="shared" ca="1" si="1022"/>
        <v/>
      </c>
      <c r="BX47" s="150" t="str">
        <f t="shared" ca="1" si="1022"/>
        <v/>
      </c>
      <c r="BY47" s="150" t="str">
        <f t="shared" ca="1" si="1022"/>
        <v/>
      </c>
      <c r="BZ47" s="150" t="str">
        <f t="shared" ca="1" si="1022"/>
        <v/>
      </c>
      <c r="CA47" s="150" t="str">
        <f t="shared" ca="1" si="1022"/>
        <v/>
      </c>
      <c r="CB47" s="150" t="str">
        <f t="shared" ca="1" si="1022"/>
        <v/>
      </c>
      <c r="CC47" s="150" t="str">
        <f t="shared" ca="1" si="1022"/>
        <v/>
      </c>
      <c r="CD47" s="150" t="str">
        <f t="shared" ca="1" si="1022"/>
        <v/>
      </c>
      <c r="CE47" s="150" t="str">
        <f t="shared" ca="1" si="1022"/>
        <v/>
      </c>
      <c r="CF47" s="150" t="str">
        <f t="shared" ca="1" si="1022"/>
        <v/>
      </c>
      <c r="CG47" s="150" t="str">
        <f t="shared" ca="1" si="1022"/>
        <v/>
      </c>
      <c r="CH47" s="150" t="str">
        <f t="shared" ca="1" si="1022"/>
        <v/>
      </c>
      <c r="CI47" s="150" t="str">
        <f t="shared" ca="1" si="1022"/>
        <v/>
      </c>
      <c r="CJ47" s="150" t="str">
        <f t="shared" ca="1" si="1022"/>
        <v/>
      </c>
      <c r="CK47" s="150" t="str">
        <f t="shared" ca="1" si="1022"/>
        <v/>
      </c>
      <c r="CL47" s="150" t="str">
        <f t="shared" ca="1" si="1022"/>
        <v/>
      </c>
      <c r="CM47" s="150" t="str">
        <f t="shared" ca="1" si="1022"/>
        <v/>
      </c>
      <c r="CN47" s="150" t="str">
        <f t="shared" ca="1" si="1022"/>
        <v/>
      </c>
      <c r="CO47" s="150" t="str">
        <f t="shared" ca="1" si="1022"/>
        <v/>
      </c>
      <c r="CP47" s="150" t="str">
        <f t="shared" ca="1" si="1022"/>
        <v/>
      </c>
      <c r="CQ47" s="150" t="str">
        <f t="shared" ca="1" si="1022"/>
        <v/>
      </c>
      <c r="CR47" s="150" t="str">
        <f t="shared" ca="1" si="1022"/>
        <v/>
      </c>
      <c r="CS47" s="150" t="str">
        <f t="shared" ca="1" si="1022"/>
        <v/>
      </c>
      <c r="CT47" s="150" t="str">
        <f t="shared" ca="1" si="1022"/>
        <v/>
      </c>
      <c r="CU47" s="150" t="str">
        <f t="shared" ca="1" si="1022"/>
        <v/>
      </c>
      <c r="CV47" s="150" t="str">
        <f t="shared" ref="CV47" ca="1" si="1023">IF(CV46="PAID OFF","",CU47+1)</f>
        <v/>
      </c>
      <c r="CW47" s="150" t="str">
        <f t="shared" ref="CW47" ca="1" si="1024">IF(CW46="PAID OFF","",CV47+1)</f>
        <v/>
      </c>
      <c r="CX47" s="150" t="str">
        <f t="shared" ref="CX47" ca="1" si="1025">IF(CX46="PAID OFF","",CW47+1)</f>
        <v/>
      </c>
      <c r="CY47" s="150" t="str">
        <f t="shared" ref="CY47" ca="1" si="1026">IF(CY46="PAID OFF","",CX47+1)</f>
        <v/>
      </c>
      <c r="CZ47" s="150" t="str">
        <f t="shared" ref="CZ47" ca="1" si="1027">IF(CZ46="PAID OFF","",CY47+1)</f>
        <v/>
      </c>
      <c r="DA47" s="150" t="str">
        <f t="shared" ref="DA47" ca="1" si="1028">IF(DA46="PAID OFF","",CZ47+1)</f>
        <v/>
      </c>
      <c r="DB47" s="150" t="str">
        <f t="shared" ref="DB47" ca="1" si="1029">IF(DB46="PAID OFF","",DA47+1)</f>
        <v/>
      </c>
      <c r="DC47" s="150" t="str">
        <f t="shared" ref="DC47" ca="1" si="1030">IF(DC46="PAID OFF","",DB47+1)</f>
        <v/>
      </c>
      <c r="DD47" s="150" t="str">
        <f t="shared" ref="DD47" ca="1" si="1031">IF(DD46="PAID OFF","",DC47+1)</f>
        <v/>
      </c>
      <c r="DE47" s="150" t="str">
        <f t="shared" ref="DE47" ca="1" si="1032">IF(DE46="PAID OFF","",DD47+1)</f>
        <v/>
      </c>
      <c r="DF47" s="150" t="str">
        <f t="shared" ref="DF47" ca="1" si="1033">IF(DF46="PAID OFF","",DE47+1)</f>
        <v/>
      </c>
      <c r="DG47" s="150" t="str">
        <f t="shared" ref="DG47" ca="1" si="1034">IF(DG46="PAID OFF","",DF47+1)</f>
        <v/>
      </c>
      <c r="DH47" s="150" t="str">
        <f t="shared" ref="DH47" ca="1" si="1035">IF(DH46="PAID OFF","",DG47+1)</f>
        <v/>
      </c>
      <c r="DI47" s="150" t="str">
        <f t="shared" ref="DI47" ca="1" si="1036">IF(DI46="PAID OFF","",DH47+1)</f>
        <v/>
      </c>
      <c r="DJ47" s="150" t="str">
        <f t="shared" ref="DJ47" ca="1" si="1037">IF(DJ46="PAID OFF","",DI47+1)</f>
        <v/>
      </c>
      <c r="DK47" s="150" t="str">
        <f t="shared" ref="DK47" ca="1" si="1038">IF(DK46="PAID OFF","",DJ47+1)</f>
        <v/>
      </c>
      <c r="DL47" s="150" t="str">
        <f t="shared" ref="DL47" ca="1" si="1039">IF(DL46="PAID OFF","",DK47+1)</f>
        <v/>
      </c>
      <c r="DM47" s="150" t="str">
        <f t="shared" ref="DM47" ca="1" si="1040">IF(DM46="PAID OFF","",DL47+1)</f>
        <v/>
      </c>
      <c r="DN47" s="150" t="str">
        <f t="shared" ref="DN47" ca="1" si="1041">IF(DN46="PAID OFF","",DM47+1)</f>
        <v/>
      </c>
      <c r="DO47" s="150" t="str">
        <f t="shared" ref="DO47" ca="1" si="1042">IF(DO46="PAID OFF","",DN47+1)</f>
        <v/>
      </c>
      <c r="DP47" s="150" t="str">
        <f t="shared" ref="DP47" ca="1" si="1043">IF(DP46="PAID OFF","",DO47+1)</f>
        <v/>
      </c>
      <c r="DQ47" s="150" t="str">
        <f t="shared" ref="DQ47" ca="1" si="1044">IF(DQ46="PAID OFF","",DP47+1)</f>
        <v/>
      </c>
      <c r="DR47" s="150" t="str">
        <f t="shared" ref="DR47" ca="1" si="1045">IF(DR46="PAID OFF","",DQ47+1)</f>
        <v/>
      </c>
      <c r="DS47" s="150" t="str">
        <f t="shared" ref="DS47" ca="1" si="1046">IF(DS46="PAID OFF","",DR47+1)</f>
        <v/>
      </c>
      <c r="DT47" s="150" t="str">
        <f t="shared" ref="DT47" ca="1" si="1047">IF(DT46="PAID OFF","",DS47+1)</f>
        <v/>
      </c>
      <c r="DU47" s="150" t="str">
        <f t="shared" ref="DU47" ca="1" si="1048">IF(DU46="PAID OFF","",DT47+1)</f>
        <v/>
      </c>
      <c r="DV47" s="150" t="str">
        <f t="shared" ref="DV47" ca="1" si="1049">IF(DV46="PAID OFF","",DU47+1)</f>
        <v/>
      </c>
      <c r="DW47" s="150" t="str">
        <f t="shared" ref="DW47" ca="1" si="1050">IF(DW46="PAID OFF","",DV47+1)</f>
        <v/>
      </c>
      <c r="DX47" s="150" t="str">
        <f t="shared" ref="DX47" ca="1" si="1051">IF(DX46="PAID OFF","",DW47+1)</f>
        <v/>
      </c>
      <c r="DY47" s="150" t="str">
        <f t="shared" ref="DY47" ca="1" si="1052">IF(DY46="PAID OFF","",DX47+1)</f>
        <v/>
      </c>
      <c r="DZ47" s="150" t="str">
        <f t="shared" ref="DZ47" ca="1" si="1053">IF(DZ46="PAID OFF","",DY47+1)</f>
        <v/>
      </c>
      <c r="EA47" s="150" t="str">
        <f t="shared" ref="EA47" ca="1" si="1054">IF(EA46="PAID OFF","",DZ47+1)</f>
        <v/>
      </c>
      <c r="EB47" s="150" t="str">
        <f t="shared" ref="EB47" ca="1" si="1055">IF(EB46="PAID OFF","",EA47+1)</f>
        <v/>
      </c>
      <c r="EC47" s="150" t="str">
        <f t="shared" ref="EC47" ca="1" si="1056">IF(EC46="PAID OFF","",EB47+1)</f>
        <v/>
      </c>
      <c r="ED47" s="150" t="str">
        <f t="shared" ref="ED47" ca="1" si="1057">IF(ED46="PAID OFF","",EC47+1)</f>
        <v/>
      </c>
      <c r="EE47" s="150" t="str">
        <f t="shared" ref="EE47" ca="1" si="1058">IF(EE46="PAID OFF","",ED47+1)</f>
        <v/>
      </c>
    </row>
    <row r="48" spans="1:135" x14ac:dyDescent="0.35">
      <c r="A48" s="15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</row>
    <row r="49" spans="1:135" x14ac:dyDescent="0.35">
      <c r="A49" s="26" t="s">
        <v>29</v>
      </c>
      <c r="B49" s="152" t="str">
        <f ca="1">IF('In depth results'!J8="","",'In depth results'!J8)</f>
        <v/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/>
      <c r="DK49" s="153"/>
      <c r="DL49" s="153"/>
      <c r="DM49" s="153"/>
      <c r="DN49" s="153"/>
      <c r="DO49" s="153"/>
      <c r="DP49" s="153"/>
      <c r="DQ49" s="153"/>
      <c r="DR49" s="153"/>
      <c r="DS49" s="153"/>
      <c r="DT49" s="153"/>
      <c r="DU49" s="153"/>
      <c r="DV49" s="153"/>
      <c r="DW49" s="153"/>
      <c r="DX49" s="153"/>
      <c r="DY49" s="153"/>
      <c r="DZ49" s="153"/>
      <c r="EA49" s="153"/>
      <c r="EB49" s="153"/>
      <c r="EC49" s="153"/>
      <c r="ED49" s="153"/>
      <c r="EE49" s="153"/>
    </row>
    <row r="50" spans="1:135" x14ac:dyDescent="0.35">
      <c r="A50" s="27"/>
      <c r="B50" s="153" t="s">
        <v>21</v>
      </c>
      <c r="C50" s="153"/>
      <c r="D50" s="154">
        <f ca="1">C54</f>
        <v>0</v>
      </c>
      <c r="E50" s="154">
        <f ca="1">D54</f>
        <v>0</v>
      </c>
      <c r="F50" s="154">
        <f t="shared" ref="F50:BQ50" ca="1" si="1059">E54</f>
        <v>0</v>
      </c>
      <c r="G50" s="154">
        <f t="shared" ca="1" si="1059"/>
        <v>0</v>
      </c>
      <c r="H50" s="154">
        <f t="shared" ca="1" si="1059"/>
        <v>0</v>
      </c>
      <c r="I50" s="154">
        <f t="shared" ca="1" si="1059"/>
        <v>0</v>
      </c>
      <c r="J50" s="154">
        <f t="shared" ca="1" si="1059"/>
        <v>0</v>
      </c>
      <c r="K50" s="154">
        <f t="shared" ca="1" si="1059"/>
        <v>0</v>
      </c>
      <c r="L50" s="154">
        <f t="shared" ca="1" si="1059"/>
        <v>0</v>
      </c>
      <c r="M50" s="154">
        <f t="shared" ca="1" si="1059"/>
        <v>0</v>
      </c>
      <c r="N50" s="154">
        <f t="shared" ca="1" si="1059"/>
        <v>0</v>
      </c>
      <c r="O50" s="154">
        <f t="shared" ca="1" si="1059"/>
        <v>0</v>
      </c>
      <c r="P50" s="154">
        <f t="shared" ca="1" si="1059"/>
        <v>0</v>
      </c>
      <c r="Q50" s="154">
        <f t="shared" ca="1" si="1059"/>
        <v>0</v>
      </c>
      <c r="R50" s="154">
        <f t="shared" ca="1" si="1059"/>
        <v>0</v>
      </c>
      <c r="S50" s="154">
        <f t="shared" ca="1" si="1059"/>
        <v>0</v>
      </c>
      <c r="T50" s="154">
        <f t="shared" ca="1" si="1059"/>
        <v>0</v>
      </c>
      <c r="U50" s="154">
        <f t="shared" ca="1" si="1059"/>
        <v>0</v>
      </c>
      <c r="V50" s="154">
        <f t="shared" ca="1" si="1059"/>
        <v>0</v>
      </c>
      <c r="W50" s="154">
        <f t="shared" ca="1" si="1059"/>
        <v>0</v>
      </c>
      <c r="X50" s="154">
        <f t="shared" ca="1" si="1059"/>
        <v>0</v>
      </c>
      <c r="Y50" s="154">
        <f t="shared" ca="1" si="1059"/>
        <v>0</v>
      </c>
      <c r="Z50" s="154">
        <f t="shared" ca="1" si="1059"/>
        <v>0</v>
      </c>
      <c r="AA50" s="154">
        <f t="shared" ca="1" si="1059"/>
        <v>0</v>
      </c>
      <c r="AB50" s="154">
        <f t="shared" ca="1" si="1059"/>
        <v>0</v>
      </c>
      <c r="AC50" s="154">
        <f t="shared" ca="1" si="1059"/>
        <v>0</v>
      </c>
      <c r="AD50" s="154">
        <f t="shared" ca="1" si="1059"/>
        <v>0</v>
      </c>
      <c r="AE50" s="154">
        <f t="shared" ca="1" si="1059"/>
        <v>0</v>
      </c>
      <c r="AF50" s="154">
        <f t="shared" ca="1" si="1059"/>
        <v>0</v>
      </c>
      <c r="AG50" s="154">
        <f t="shared" ca="1" si="1059"/>
        <v>0</v>
      </c>
      <c r="AH50" s="154">
        <f t="shared" ca="1" si="1059"/>
        <v>0</v>
      </c>
      <c r="AI50" s="154">
        <f t="shared" ca="1" si="1059"/>
        <v>0</v>
      </c>
      <c r="AJ50" s="154">
        <f t="shared" ca="1" si="1059"/>
        <v>0</v>
      </c>
      <c r="AK50" s="154">
        <f t="shared" ca="1" si="1059"/>
        <v>0</v>
      </c>
      <c r="AL50" s="154">
        <f t="shared" ca="1" si="1059"/>
        <v>0</v>
      </c>
      <c r="AM50" s="154">
        <f t="shared" ca="1" si="1059"/>
        <v>0</v>
      </c>
      <c r="AN50" s="154">
        <f t="shared" ca="1" si="1059"/>
        <v>0</v>
      </c>
      <c r="AO50" s="154">
        <f t="shared" ca="1" si="1059"/>
        <v>0</v>
      </c>
      <c r="AP50" s="154">
        <f t="shared" ca="1" si="1059"/>
        <v>0</v>
      </c>
      <c r="AQ50" s="154">
        <f t="shared" ca="1" si="1059"/>
        <v>0</v>
      </c>
      <c r="AR50" s="154">
        <f t="shared" ca="1" si="1059"/>
        <v>0</v>
      </c>
      <c r="AS50" s="154">
        <f t="shared" ca="1" si="1059"/>
        <v>0</v>
      </c>
      <c r="AT50" s="154">
        <f t="shared" ca="1" si="1059"/>
        <v>0</v>
      </c>
      <c r="AU50" s="154">
        <f t="shared" ca="1" si="1059"/>
        <v>0</v>
      </c>
      <c r="AV50" s="154">
        <f t="shared" ca="1" si="1059"/>
        <v>0</v>
      </c>
      <c r="AW50" s="154">
        <f t="shared" ca="1" si="1059"/>
        <v>0</v>
      </c>
      <c r="AX50" s="154">
        <f t="shared" ca="1" si="1059"/>
        <v>0</v>
      </c>
      <c r="AY50" s="154">
        <f t="shared" ca="1" si="1059"/>
        <v>0</v>
      </c>
      <c r="AZ50" s="154">
        <f t="shared" ca="1" si="1059"/>
        <v>0</v>
      </c>
      <c r="BA50" s="154">
        <f t="shared" ca="1" si="1059"/>
        <v>0</v>
      </c>
      <c r="BB50" s="154">
        <f t="shared" ca="1" si="1059"/>
        <v>0</v>
      </c>
      <c r="BC50" s="154">
        <f t="shared" ca="1" si="1059"/>
        <v>0</v>
      </c>
      <c r="BD50" s="154">
        <f t="shared" ca="1" si="1059"/>
        <v>0</v>
      </c>
      <c r="BE50" s="154">
        <f t="shared" ca="1" si="1059"/>
        <v>0</v>
      </c>
      <c r="BF50" s="154">
        <f t="shared" ca="1" si="1059"/>
        <v>0</v>
      </c>
      <c r="BG50" s="154">
        <f t="shared" ca="1" si="1059"/>
        <v>0</v>
      </c>
      <c r="BH50" s="154">
        <f t="shared" ca="1" si="1059"/>
        <v>0</v>
      </c>
      <c r="BI50" s="154">
        <f t="shared" ca="1" si="1059"/>
        <v>0</v>
      </c>
      <c r="BJ50" s="154">
        <f t="shared" ca="1" si="1059"/>
        <v>0</v>
      </c>
      <c r="BK50" s="154">
        <f t="shared" ca="1" si="1059"/>
        <v>0</v>
      </c>
      <c r="BL50" s="154">
        <f t="shared" ca="1" si="1059"/>
        <v>0</v>
      </c>
      <c r="BM50" s="154">
        <f t="shared" ca="1" si="1059"/>
        <v>0</v>
      </c>
      <c r="BN50" s="154">
        <f t="shared" ca="1" si="1059"/>
        <v>0</v>
      </c>
      <c r="BO50" s="154">
        <f t="shared" ca="1" si="1059"/>
        <v>0</v>
      </c>
      <c r="BP50" s="154">
        <f t="shared" ca="1" si="1059"/>
        <v>0</v>
      </c>
      <c r="BQ50" s="154">
        <f t="shared" ca="1" si="1059"/>
        <v>0</v>
      </c>
      <c r="BR50" s="154">
        <f t="shared" ref="BR50:CU50" ca="1" si="1060">BQ54</f>
        <v>0</v>
      </c>
      <c r="BS50" s="154">
        <f t="shared" ca="1" si="1060"/>
        <v>0</v>
      </c>
      <c r="BT50" s="154">
        <f t="shared" ca="1" si="1060"/>
        <v>0</v>
      </c>
      <c r="BU50" s="154">
        <f t="shared" ca="1" si="1060"/>
        <v>0</v>
      </c>
      <c r="BV50" s="154">
        <f t="shared" ca="1" si="1060"/>
        <v>0</v>
      </c>
      <c r="BW50" s="154">
        <f t="shared" ca="1" si="1060"/>
        <v>0</v>
      </c>
      <c r="BX50" s="154">
        <f t="shared" ca="1" si="1060"/>
        <v>0</v>
      </c>
      <c r="BY50" s="154">
        <f t="shared" ca="1" si="1060"/>
        <v>0</v>
      </c>
      <c r="BZ50" s="154">
        <f t="shared" ca="1" si="1060"/>
        <v>0</v>
      </c>
      <c r="CA50" s="154">
        <f t="shared" ca="1" si="1060"/>
        <v>0</v>
      </c>
      <c r="CB50" s="154">
        <f t="shared" ca="1" si="1060"/>
        <v>0</v>
      </c>
      <c r="CC50" s="154">
        <f t="shared" ca="1" si="1060"/>
        <v>0</v>
      </c>
      <c r="CD50" s="154">
        <f t="shared" ca="1" si="1060"/>
        <v>0</v>
      </c>
      <c r="CE50" s="154">
        <f t="shared" ca="1" si="1060"/>
        <v>0</v>
      </c>
      <c r="CF50" s="154">
        <f t="shared" ca="1" si="1060"/>
        <v>0</v>
      </c>
      <c r="CG50" s="154">
        <f t="shared" ca="1" si="1060"/>
        <v>0</v>
      </c>
      <c r="CH50" s="154">
        <f t="shared" ca="1" si="1060"/>
        <v>0</v>
      </c>
      <c r="CI50" s="154">
        <f t="shared" ca="1" si="1060"/>
        <v>0</v>
      </c>
      <c r="CJ50" s="154">
        <f t="shared" ca="1" si="1060"/>
        <v>0</v>
      </c>
      <c r="CK50" s="154">
        <f t="shared" ca="1" si="1060"/>
        <v>0</v>
      </c>
      <c r="CL50" s="154">
        <f t="shared" ca="1" si="1060"/>
        <v>0</v>
      </c>
      <c r="CM50" s="154">
        <f t="shared" ca="1" si="1060"/>
        <v>0</v>
      </c>
      <c r="CN50" s="154">
        <f t="shared" ca="1" si="1060"/>
        <v>0</v>
      </c>
      <c r="CO50" s="154">
        <f t="shared" ca="1" si="1060"/>
        <v>0</v>
      </c>
      <c r="CP50" s="154">
        <f t="shared" ca="1" si="1060"/>
        <v>0</v>
      </c>
      <c r="CQ50" s="154">
        <f t="shared" ca="1" si="1060"/>
        <v>0</v>
      </c>
      <c r="CR50" s="154">
        <f t="shared" ca="1" si="1060"/>
        <v>0</v>
      </c>
      <c r="CS50" s="154">
        <f t="shared" ca="1" si="1060"/>
        <v>0</v>
      </c>
      <c r="CT50" s="154">
        <f t="shared" ca="1" si="1060"/>
        <v>0</v>
      </c>
      <c r="CU50" s="154">
        <f t="shared" ca="1" si="1060"/>
        <v>0</v>
      </c>
      <c r="CV50" s="154">
        <f t="shared" ref="CV50" ca="1" si="1061">CU54</f>
        <v>0</v>
      </c>
      <c r="CW50" s="154">
        <f t="shared" ref="CW50" ca="1" si="1062">CV54</f>
        <v>0</v>
      </c>
      <c r="CX50" s="154">
        <f t="shared" ref="CX50" ca="1" si="1063">CW54</f>
        <v>0</v>
      </c>
      <c r="CY50" s="154">
        <f t="shared" ref="CY50" ca="1" si="1064">CX54</f>
        <v>0</v>
      </c>
      <c r="CZ50" s="154">
        <f t="shared" ref="CZ50" ca="1" si="1065">CY54</f>
        <v>0</v>
      </c>
      <c r="DA50" s="154">
        <f t="shared" ref="DA50" ca="1" si="1066">CZ54</f>
        <v>0</v>
      </c>
      <c r="DB50" s="154">
        <f t="shared" ref="DB50" ca="1" si="1067">DA54</f>
        <v>0</v>
      </c>
      <c r="DC50" s="154">
        <f t="shared" ref="DC50" ca="1" si="1068">DB54</f>
        <v>0</v>
      </c>
      <c r="DD50" s="154">
        <f t="shared" ref="DD50" ca="1" si="1069">DC54</f>
        <v>0</v>
      </c>
      <c r="DE50" s="154">
        <f t="shared" ref="DE50" ca="1" si="1070">DD54</f>
        <v>0</v>
      </c>
      <c r="DF50" s="154">
        <f t="shared" ref="DF50" ca="1" si="1071">DE54</f>
        <v>0</v>
      </c>
      <c r="DG50" s="154">
        <f t="shared" ref="DG50" ca="1" si="1072">DF54</f>
        <v>0</v>
      </c>
      <c r="DH50" s="154">
        <f t="shared" ref="DH50" ca="1" si="1073">DG54</f>
        <v>0</v>
      </c>
      <c r="DI50" s="154">
        <f t="shared" ref="DI50" ca="1" si="1074">DH54</f>
        <v>0</v>
      </c>
      <c r="DJ50" s="154">
        <f t="shared" ref="DJ50" ca="1" si="1075">DI54</f>
        <v>0</v>
      </c>
      <c r="DK50" s="154">
        <f t="shared" ref="DK50" ca="1" si="1076">DJ54</f>
        <v>0</v>
      </c>
      <c r="DL50" s="154">
        <f t="shared" ref="DL50" ca="1" si="1077">DK54</f>
        <v>0</v>
      </c>
      <c r="DM50" s="154">
        <f t="shared" ref="DM50" ca="1" si="1078">DL54</f>
        <v>0</v>
      </c>
      <c r="DN50" s="154">
        <f t="shared" ref="DN50" ca="1" si="1079">DM54</f>
        <v>0</v>
      </c>
      <c r="DO50" s="154">
        <f t="shared" ref="DO50" ca="1" si="1080">DN54</f>
        <v>0</v>
      </c>
      <c r="DP50" s="154">
        <f t="shared" ref="DP50" ca="1" si="1081">DO54</f>
        <v>0</v>
      </c>
      <c r="DQ50" s="154">
        <f t="shared" ref="DQ50" ca="1" si="1082">DP54</f>
        <v>0</v>
      </c>
      <c r="DR50" s="154">
        <f t="shared" ref="DR50" ca="1" si="1083">DQ54</f>
        <v>0</v>
      </c>
      <c r="DS50" s="154">
        <f t="shared" ref="DS50" ca="1" si="1084">DR54</f>
        <v>0</v>
      </c>
      <c r="DT50" s="154">
        <f t="shared" ref="DT50" ca="1" si="1085">DS54</f>
        <v>0</v>
      </c>
      <c r="DU50" s="154">
        <f t="shared" ref="DU50" ca="1" si="1086">DT54</f>
        <v>0</v>
      </c>
      <c r="DV50" s="154">
        <f t="shared" ref="DV50" ca="1" si="1087">DU54</f>
        <v>0</v>
      </c>
      <c r="DW50" s="154">
        <f t="shared" ref="DW50" ca="1" si="1088">DV54</f>
        <v>0</v>
      </c>
      <c r="DX50" s="154">
        <f t="shared" ref="DX50" ca="1" si="1089">DW54</f>
        <v>0</v>
      </c>
      <c r="DY50" s="154">
        <f t="shared" ref="DY50" ca="1" si="1090">DX54</f>
        <v>0</v>
      </c>
      <c r="DZ50" s="154">
        <f t="shared" ref="DZ50" ca="1" si="1091">DY54</f>
        <v>0</v>
      </c>
      <c r="EA50" s="154">
        <f t="shared" ref="EA50" ca="1" si="1092">DZ54</f>
        <v>0</v>
      </c>
      <c r="EB50" s="154">
        <f t="shared" ref="EB50" ca="1" si="1093">EA54</f>
        <v>0</v>
      </c>
      <c r="EC50" s="154">
        <f t="shared" ref="EC50" ca="1" si="1094">EB54</f>
        <v>0</v>
      </c>
      <c r="ED50" s="154">
        <f t="shared" ref="ED50" ca="1" si="1095">EC54</f>
        <v>0</v>
      </c>
      <c r="EE50" s="154">
        <f t="shared" ref="EE50" ca="1" si="1096">ED54</f>
        <v>0</v>
      </c>
    </row>
    <row r="51" spans="1:135" x14ac:dyDescent="0.35">
      <c r="A51" s="27"/>
      <c r="B51" s="153" t="s">
        <v>22</v>
      </c>
      <c r="C51" s="154">
        <f ca="1">C52*('In depth results'!L8/12)</f>
        <v>0</v>
      </c>
      <c r="D51" s="154">
        <f ca="1">D50*('In depth results'!$C$8/12)</f>
        <v>0</v>
      </c>
      <c r="E51" s="154">
        <f ca="1">E50*('In depth results'!$C$8/12)</f>
        <v>0</v>
      </c>
      <c r="F51" s="154">
        <f ca="1">F50*('In depth results'!$C$8/12)</f>
        <v>0</v>
      </c>
      <c r="G51" s="154">
        <f ca="1">G50*('In depth results'!$C$8/12)</f>
        <v>0</v>
      </c>
      <c r="H51" s="154">
        <f ca="1">H50*('In depth results'!$C$8/12)</f>
        <v>0</v>
      </c>
      <c r="I51" s="154">
        <f ca="1">I50*('In depth results'!$C$8/12)</f>
        <v>0</v>
      </c>
      <c r="J51" s="154">
        <f ca="1">J50*('In depth results'!$C$8/12)</f>
        <v>0</v>
      </c>
      <c r="K51" s="154">
        <f ca="1">K50*('In depth results'!$C$8/12)</f>
        <v>0</v>
      </c>
      <c r="L51" s="154">
        <f ca="1">L50*('In depth results'!$C$8/12)</f>
        <v>0</v>
      </c>
      <c r="M51" s="154">
        <f ca="1">M50*('In depth results'!$C$8/12)</f>
        <v>0</v>
      </c>
      <c r="N51" s="154">
        <f ca="1">N50*('In depth results'!$C$8/12)</f>
        <v>0</v>
      </c>
      <c r="O51" s="154">
        <f ca="1">O50*('In depth results'!$C$8/12)</f>
        <v>0</v>
      </c>
      <c r="P51" s="154">
        <f ca="1">P50*('In depth results'!$C$8/12)</f>
        <v>0</v>
      </c>
      <c r="Q51" s="154">
        <f ca="1">Q50*('In depth results'!$C$8/12)</f>
        <v>0</v>
      </c>
      <c r="R51" s="154">
        <f ca="1">R50*('In depth results'!$C$8/12)</f>
        <v>0</v>
      </c>
      <c r="S51" s="154">
        <f ca="1">S50*('In depth results'!$C$8/12)</f>
        <v>0</v>
      </c>
      <c r="T51" s="154">
        <f ca="1">T50*('In depth results'!$C$8/12)</f>
        <v>0</v>
      </c>
      <c r="U51" s="154">
        <f ca="1">U50*('In depth results'!$C$8/12)</f>
        <v>0</v>
      </c>
      <c r="V51" s="154">
        <f ca="1">V50*('In depth results'!$C$8/12)</f>
        <v>0</v>
      </c>
      <c r="W51" s="154">
        <f ca="1">W50*('In depth results'!$C$8/12)</f>
        <v>0</v>
      </c>
      <c r="X51" s="154">
        <f ca="1">X50*('In depth results'!$C$8/12)</f>
        <v>0</v>
      </c>
      <c r="Y51" s="154">
        <f ca="1">Y50*('In depth results'!$C$8/12)</f>
        <v>0</v>
      </c>
      <c r="Z51" s="154">
        <f ca="1">Z50*('In depth results'!$C$8/12)</f>
        <v>0</v>
      </c>
      <c r="AA51" s="154">
        <f ca="1">AA50*('In depth results'!$C$8/12)</f>
        <v>0</v>
      </c>
      <c r="AB51" s="154">
        <f ca="1">AB50*('In depth results'!$C$8/12)</f>
        <v>0</v>
      </c>
      <c r="AC51" s="154">
        <f ca="1">AC50*('In depth results'!$C$8/12)</f>
        <v>0</v>
      </c>
      <c r="AD51" s="154">
        <f ca="1">AD50*('In depth results'!$C$8/12)</f>
        <v>0</v>
      </c>
      <c r="AE51" s="154">
        <f ca="1">AE50*('In depth results'!$C$8/12)</f>
        <v>0</v>
      </c>
      <c r="AF51" s="154">
        <f ca="1">AF50*('In depth results'!$C$8/12)</f>
        <v>0</v>
      </c>
      <c r="AG51" s="154">
        <f ca="1">AG50*('In depth results'!$C$8/12)</f>
        <v>0</v>
      </c>
      <c r="AH51" s="154">
        <f ca="1">AH50*('In depth results'!$C$8/12)</f>
        <v>0</v>
      </c>
      <c r="AI51" s="154">
        <f ca="1">AI50*('In depth results'!$C$8/12)</f>
        <v>0</v>
      </c>
      <c r="AJ51" s="154">
        <f ca="1">AJ50*('In depth results'!$C$8/12)</f>
        <v>0</v>
      </c>
      <c r="AK51" s="154">
        <f ca="1">AK50*('In depth results'!$C$8/12)</f>
        <v>0</v>
      </c>
      <c r="AL51" s="154">
        <f ca="1">AL50*('In depth results'!$C$8/12)</f>
        <v>0</v>
      </c>
      <c r="AM51" s="154">
        <f ca="1">AM50*('In depth results'!$C$8/12)</f>
        <v>0</v>
      </c>
      <c r="AN51" s="154">
        <f ca="1">AN50*('In depth results'!$C$8/12)</f>
        <v>0</v>
      </c>
      <c r="AO51" s="154">
        <f ca="1">AO50*('In depth results'!$C$8/12)</f>
        <v>0</v>
      </c>
      <c r="AP51" s="154">
        <f ca="1">AP50*('In depth results'!$C$8/12)</f>
        <v>0</v>
      </c>
      <c r="AQ51" s="154">
        <f ca="1">AQ50*('In depth results'!$C$8/12)</f>
        <v>0</v>
      </c>
      <c r="AR51" s="154">
        <f ca="1">AR50*('In depth results'!$C$8/12)</f>
        <v>0</v>
      </c>
      <c r="AS51" s="154">
        <f ca="1">AS50*('In depth results'!$C$8/12)</f>
        <v>0</v>
      </c>
      <c r="AT51" s="154">
        <f ca="1">AT50*('In depth results'!$C$8/12)</f>
        <v>0</v>
      </c>
      <c r="AU51" s="154">
        <f ca="1">AU50*('In depth results'!$C$8/12)</f>
        <v>0</v>
      </c>
      <c r="AV51" s="154">
        <f ca="1">AV50*('In depth results'!$C$8/12)</f>
        <v>0</v>
      </c>
      <c r="AW51" s="154">
        <f ca="1">AW50*('In depth results'!$C$8/12)</f>
        <v>0</v>
      </c>
      <c r="AX51" s="154">
        <f ca="1">AX50*('In depth results'!$C$8/12)</f>
        <v>0</v>
      </c>
      <c r="AY51" s="154">
        <f ca="1">AY50*('In depth results'!$C$8/12)</f>
        <v>0</v>
      </c>
      <c r="AZ51" s="154">
        <f ca="1">AZ50*('In depth results'!$C$8/12)</f>
        <v>0</v>
      </c>
      <c r="BA51" s="154">
        <f ca="1">BA50*('In depth results'!$C$8/12)</f>
        <v>0</v>
      </c>
      <c r="BB51" s="154">
        <f ca="1">BB50*('In depth results'!$C$8/12)</f>
        <v>0</v>
      </c>
      <c r="BC51" s="154">
        <f ca="1">BC50*('In depth results'!$C$8/12)</f>
        <v>0</v>
      </c>
      <c r="BD51" s="154">
        <f ca="1">BD50*('In depth results'!$C$8/12)</f>
        <v>0</v>
      </c>
      <c r="BE51" s="154">
        <f ca="1">BE50*('In depth results'!$C$8/12)</f>
        <v>0</v>
      </c>
      <c r="BF51" s="154">
        <f ca="1">BF50*('In depth results'!$C$8/12)</f>
        <v>0</v>
      </c>
      <c r="BG51" s="154">
        <f ca="1">BG50*('In depth results'!$C$8/12)</f>
        <v>0</v>
      </c>
      <c r="BH51" s="154">
        <f ca="1">BH50*('In depth results'!$C$8/12)</f>
        <v>0</v>
      </c>
      <c r="BI51" s="154">
        <f ca="1">BI50*('In depth results'!$C$8/12)</f>
        <v>0</v>
      </c>
      <c r="BJ51" s="154">
        <f ca="1">BJ50*('In depth results'!$C$8/12)</f>
        <v>0</v>
      </c>
      <c r="BK51" s="154">
        <f ca="1">BK50*('In depth results'!$C$8/12)</f>
        <v>0</v>
      </c>
      <c r="BL51" s="154">
        <f ca="1">BL50*('In depth results'!$C$8/12)</f>
        <v>0</v>
      </c>
      <c r="BM51" s="154">
        <f ca="1">BM50*('In depth results'!$C$8/12)</f>
        <v>0</v>
      </c>
      <c r="BN51" s="154">
        <f ca="1">BN50*('In depth results'!$C$8/12)</f>
        <v>0</v>
      </c>
      <c r="BO51" s="154">
        <f ca="1">BO50*('In depth results'!$C$8/12)</f>
        <v>0</v>
      </c>
      <c r="BP51" s="154">
        <f ca="1">BP50*('In depth results'!$C$8/12)</f>
        <v>0</v>
      </c>
      <c r="BQ51" s="154">
        <f ca="1">BQ50*('In depth results'!$C$8/12)</f>
        <v>0</v>
      </c>
      <c r="BR51" s="154">
        <f ca="1">BR50*('In depth results'!$C$8/12)</f>
        <v>0</v>
      </c>
      <c r="BS51" s="154">
        <f ca="1">BS50*('In depth results'!$C$8/12)</f>
        <v>0</v>
      </c>
      <c r="BT51" s="154">
        <f ca="1">BT50*('In depth results'!$C$8/12)</f>
        <v>0</v>
      </c>
      <c r="BU51" s="154">
        <f ca="1">BU50*('In depth results'!$C$8/12)</f>
        <v>0</v>
      </c>
      <c r="BV51" s="154">
        <f ca="1">BV50*('In depth results'!$C$8/12)</f>
        <v>0</v>
      </c>
      <c r="BW51" s="154">
        <f ca="1">BW50*('In depth results'!$C$8/12)</f>
        <v>0</v>
      </c>
      <c r="BX51" s="154">
        <f ca="1">BX50*('In depth results'!$C$8/12)</f>
        <v>0</v>
      </c>
      <c r="BY51" s="154">
        <f ca="1">BY50*('In depth results'!$C$8/12)</f>
        <v>0</v>
      </c>
      <c r="BZ51" s="154">
        <f ca="1">BZ50*('In depth results'!$C$8/12)</f>
        <v>0</v>
      </c>
      <c r="CA51" s="154">
        <f ca="1">CA50*('In depth results'!$C$8/12)</f>
        <v>0</v>
      </c>
      <c r="CB51" s="154">
        <f ca="1">CB50*('In depth results'!$C$8/12)</f>
        <v>0</v>
      </c>
      <c r="CC51" s="154">
        <f ca="1">CC50*('In depth results'!$C$8/12)</f>
        <v>0</v>
      </c>
      <c r="CD51" s="154">
        <f ca="1">CD50*('In depth results'!$C$8/12)</f>
        <v>0</v>
      </c>
      <c r="CE51" s="154">
        <f ca="1">CE50*('In depth results'!$C$8/12)</f>
        <v>0</v>
      </c>
      <c r="CF51" s="154">
        <f ca="1">CF50*('In depth results'!$C$8/12)</f>
        <v>0</v>
      </c>
      <c r="CG51" s="154">
        <f ca="1">CG50*('In depth results'!$C$8/12)</f>
        <v>0</v>
      </c>
      <c r="CH51" s="154">
        <f ca="1">CH50*('In depth results'!$C$8/12)</f>
        <v>0</v>
      </c>
      <c r="CI51" s="154">
        <f ca="1">CI50*('In depth results'!$C$8/12)</f>
        <v>0</v>
      </c>
      <c r="CJ51" s="154">
        <f ca="1">CJ50*('In depth results'!$C$8/12)</f>
        <v>0</v>
      </c>
      <c r="CK51" s="154">
        <f ca="1">CK50*('In depth results'!$C$8/12)</f>
        <v>0</v>
      </c>
      <c r="CL51" s="154">
        <f ca="1">CL50*('In depth results'!$C$8/12)</f>
        <v>0</v>
      </c>
      <c r="CM51" s="154">
        <f ca="1">CM50*('In depth results'!$C$8/12)</f>
        <v>0</v>
      </c>
      <c r="CN51" s="154">
        <f ca="1">CN50*('In depth results'!$C$8/12)</f>
        <v>0</v>
      </c>
      <c r="CO51" s="154">
        <f ca="1">CO50*('In depth results'!$C$8/12)</f>
        <v>0</v>
      </c>
      <c r="CP51" s="154">
        <f ca="1">CP50*('In depth results'!$C$8/12)</f>
        <v>0</v>
      </c>
      <c r="CQ51" s="154">
        <f ca="1">CQ50*('In depth results'!$C$8/12)</f>
        <v>0</v>
      </c>
      <c r="CR51" s="154">
        <f ca="1">CR50*('In depth results'!$C$8/12)</f>
        <v>0</v>
      </c>
      <c r="CS51" s="154">
        <f ca="1">CS50*('In depth results'!$C$8/12)</f>
        <v>0</v>
      </c>
      <c r="CT51" s="154">
        <f ca="1">CT50*('In depth results'!$C$8/12)</f>
        <v>0</v>
      </c>
      <c r="CU51" s="154">
        <f ca="1">CU50*('In depth results'!$C$8/12)</f>
        <v>0</v>
      </c>
      <c r="CV51" s="154">
        <f ca="1">CV50*('In depth results'!$C$8/12)</f>
        <v>0</v>
      </c>
      <c r="CW51" s="154">
        <f ca="1">CW50*('In depth results'!$C$8/12)</f>
        <v>0</v>
      </c>
      <c r="CX51" s="154">
        <f ca="1">CX50*('In depth results'!$C$8/12)</f>
        <v>0</v>
      </c>
      <c r="CY51" s="154">
        <f ca="1">CY50*('In depth results'!$C$8/12)</f>
        <v>0</v>
      </c>
      <c r="CZ51" s="154">
        <f ca="1">CZ50*('In depth results'!$C$8/12)</f>
        <v>0</v>
      </c>
      <c r="DA51" s="154">
        <f ca="1">DA50*('In depth results'!$C$8/12)</f>
        <v>0</v>
      </c>
      <c r="DB51" s="154">
        <f ca="1">DB50*('In depth results'!$C$8/12)</f>
        <v>0</v>
      </c>
      <c r="DC51" s="154">
        <f ca="1">DC50*('In depth results'!$C$8/12)</f>
        <v>0</v>
      </c>
      <c r="DD51" s="154">
        <f ca="1">DD50*('In depth results'!$C$8/12)</f>
        <v>0</v>
      </c>
      <c r="DE51" s="154">
        <f ca="1">DE50*('In depth results'!$C$8/12)</f>
        <v>0</v>
      </c>
      <c r="DF51" s="154">
        <f ca="1">DF50*('In depth results'!$C$8/12)</f>
        <v>0</v>
      </c>
      <c r="DG51" s="154">
        <f ca="1">DG50*('In depth results'!$C$8/12)</f>
        <v>0</v>
      </c>
      <c r="DH51" s="154">
        <f ca="1">DH50*('In depth results'!$C$8/12)</f>
        <v>0</v>
      </c>
      <c r="DI51" s="154">
        <f ca="1">DI50*('In depth results'!$C$8/12)</f>
        <v>0</v>
      </c>
      <c r="DJ51" s="154">
        <f ca="1">DJ50*('In depth results'!$C$8/12)</f>
        <v>0</v>
      </c>
      <c r="DK51" s="154">
        <f ca="1">DK50*('In depth results'!$C$8/12)</f>
        <v>0</v>
      </c>
      <c r="DL51" s="154">
        <f ca="1">DL50*('In depth results'!$C$8/12)</f>
        <v>0</v>
      </c>
      <c r="DM51" s="154">
        <f ca="1">DM50*('In depth results'!$C$8/12)</f>
        <v>0</v>
      </c>
      <c r="DN51" s="154">
        <f ca="1">DN50*('In depth results'!$C$8/12)</f>
        <v>0</v>
      </c>
      <c r="DO51" s="154">
        <f ca="1">DO50*('In depth results'!$C$8/12)</f>
        <v>0</v>
      </c>
      <c r="DP51" s="154">
        <f ca="1">DP50*('In depth results'!$C$8/12)</f>
        <v>0</v>
      </c>
      <c r="DQ51" s="154">
        <f ca="1">DQ50*('In depth results'!$C$8/12)</f>
        <v>0</v>
      </c>
      <c r="DR51" s="154">
        <f ca="1">DR50*('In depth results'!$C$8/12)</f>
        <v>0</v>
      </c>
      <c r="DS51" s="154">
        <f ca="1">DS50*('In depth results'!$C$8/12)</f>
        <v>0</v>
      </c>
      <c r="DT51" s="154">
        <f ca="1">DT50*('In depth results'!$C$8/12)</f>
        <v>0</v>
      </c>
      <c r="DU51" s="154">
        <f ca="1">DU50*('In depth results'!$C$8/12)</f>
        <v>0</v>
      </c>
      <c r="DV51" s="154">
        <f ca="1">DV50*('In depth results'!$C$8/12)</f>
        <v>0</v>
      </c>
      <c r="DW51" s="154">
        <f ca="1">DW50*('In depth results'!$C$8/12)</f>
        <v>0</v>
      </c>
      <c r="DX51" s="154">
        <f ca="1">DX50*('In depth results'!$C$8/12)</f>
        <v>0</v>
      </c>
      <c r="DY51" s="154">
        <f ca="1">DY50*('In depth results'!$C$8/12)</f>
        <v>0</v>
      </c>
      <c r="DZ51" s="154">
        <f ca="1">DZ50*('In depth results'!$C$8/12)</f>
        <v>0</v>
      </c>
      <c r="EA51" s="154">
        <f ca="1">EA50*('In depth results'!$C$8/12)</f>
        <v>0</v>
      </c>
      <c r="EB51" s="154">
        <f ca="1">EB50*('In depth results'!$C$8/12)</f>
        <v>0</v>
      </c>
      <c r="EC51" s="154">
        <f ca="1">EC50*('In depth results'!$C$8/12)</f>
        <v>0</v>
      </c>
      <c r="ED51" s="154">
        <f ca="1">ED50*('In depth results'!$C$8/12)</f>
        <v>0</v>
      </c>
      <c r="EE51" s="154">
        <f ca="1">EE50*('In depth results'!$C$8/12)</f>
        <v>0</v>
      </c>
    </row>
    <row r="52" spans="1:135" x14ac:dyDescent="0.35">
      <c r="A52" s="27"/>
      <c r="B52" s="153" t="s">
        <v>23</v>
      </c>
      <c r="C52" s="154">
        <f ca="1">'In depth results'!K8</f>
        <v>0</v>
      </c>
      <c r="D52" s="154">
        <f ca="1">D50+D51</f>
        <v>0</v>
      </c>
      <c r="E52" s="154">
        <f t="shared" ref="E52:BP52" ca="1" si="1097">E50+E51</f>
        <v>0</v>
      </c>
      <c r="F52" s="154">
        <f t="shared" ca="1" si="1097"/>
        <v>0</v>
      </c>
      <c r="G52" s="154">
        <f t="shared" ca="1" si="1097"/>
        <v>0</v>
      </c>
      <c r="H52" s="154">
        <f t="shared" ca="1" si="1097"/>
        <v>0</v>
      </c>
      <c r="I52" s="154">
        <f t="shared" ca="1" si="1097"/>
        <v>0</v>
      </c>
      <c r="J52" s="154">
        <f t="shared" ca="1" si="1097"/>
        <v>0</v>
      </c>
      <c r="K52" s="154">
        <f t="shared" ca="1" si="1097"/>
        <v>0</v>
      </c>
      <c r="L52" s="154">
        <f t="shared" ca="1" si="1097"/>
        <v>0</v>
      </c>
      <c r="M52" s="154">
        <f t="shared" ca="1" si="1097"/>
        <v>0</v>
      </c>
      <c r="N52" s="154">
        <f t="shared" ca="1" si="1097"/>
        <v>0</v>
      </c>
      <c r="O52" s="154">
        <f t="shared" ca="1" si="1097"/>
        <v>0</v>
      </c>
      <c r="P52" s="154">
        <f t="shared" ca="1" si="1097"/>
        <v>0</v>
      </c>
      <c r="Q52" s="154">
        <f t="shared" ca="1" si="1097"/>
        <v>0</v>
      </c>
      <c r="R52" s="154">
        <f t="shared" ca="1" si="1097"/>
        <v>0</v>
      </c>
      <c r="S52" s="154">
        <f t="shared" ca="1" si="1097"/>
        <v>0</v>
      </c>
      <c r="T52" s="154">
        <f t="shared" ca="1" si="1097"/>
        <v>0</v>
      </c>
      <c r="U52" s="154">
        <f t="shared" ca="1" si="1097"/>
        <v>0</v>
      </c>
      <c r="V52" s="154">
        <f t="shared" ca="1" si="1097"/>
        <v>0</v>
      </c>
      <c r="W52" s="154">
        <f t="shared" ca="1" si="1097"/>
        <v>0</v>
      </c>
      <c r="X52" s="154">
        <f t="shared" ca="1" si="1097"/>
        <v>0</v>
      </c>
      <c r="Y52" s="154">
        <f t="shared" ca="1" si="1097"/>
        <v>0</v>
      </c>
      <c r="Z52" s="154">
        <f t="shared" ca="1" si="1097"/>
        <v>0</v>
      </c>
      <c r="AA52" s="154">
        <f t="shared" ca="1" si="1097"/>
        <v>0</v>
      </c>
      <c r="AB52" s="154">
        <f t="shared" ca="1" si="1097"/>
        <v>0</v>
      </c>
      <c r="AC52" s="154">
        <f t="shared" ca="1" si="1097"/>
        <v>0</v>
      </c>
      <c r="AD52" s="154">
        <f t="shared" ca="1" si="1097"/>
        <v>0</v>
      </c>
      <c r="AE52" s="154">
        <f t="shared" ca="1" si="1097"/>
        <v>0</v>
      </c>
      <c r="AF52" s="154">
        <f t="shared" ca="1" si="1097"/>
        <v>0</v>
      </c>
      <c r="AG52" s="154">
        <f t="shared" ca="1" si="1097"/>
        <v>0</v>
      </c>
      <c r="AH52" s="154">
        <f t="shared" ca="1" si="1097"/>
        <v>0</v>
      </c>
      <c r="AI52" s="154">
        <f t="shared" ca="1" si="1097"/>
        <v>0</v>
      </c>
      <c r="AJ52" s="154">
        <f t="shared" ca="1" si="1097"/>
        <v>0</v>
      </c>
      <c r="AK52" s="154">
        <f t="shared" ca="1" si="1097"/>
        <v>0</v>
      </c>
      <c r="AL52" s="154">
        <f t="shared" ca="1" si="1097"/>
        <v>0</v>
      </c>
      <c r="AM52" s="154">
        <f t="shared" ca="1" si="1097"/>
        <v>0</v>
      </c>
      <c r="AN52" s="154">
        <f t="shared" ca="1" si="1097"/>
        <v>0</v>
      </c>
      <c r="AO52" s="154">
        <f t="shared" ca="1" si="1097"/>
        <v>0</v>
      </c>
      <c r="AP52" s="154">
        <f t="shared" ca="1" si="1097"/>
        <v>0</v>
      </c>
      <c r="AQ52" s="154">
        <f t="shared" ca="1" si="1097"/>
        <v>0</v>
      </c>
      <c r="AR52" s="154">
        <f t="shared" ca="1" si="1097"/>
        <v>0</v>
      </c>
      <c r="AS52" s="154">
        <f t="shared" ca="1" si="1097"/>
        <v>0</v>
      </c>
      <c r="AT52" s="154">
        <f t="shared" ca="1" si="1097"/>
        <v>0</v>
      </c>
      <c r="AU52" s="154">
        <f t="shared" ca="1" si="1097"/>
        <v>0</v>
      </c>
      <c r="AV52" s="154">
        <f t="shared" ca="1" si="1097"/>
        <v>0</v>
      </c>
      <c r="AW52" s="154">
        <f t="shared" ca="1" si="1097"/>
        <v>0</v>
      </c>
      <c r="AX52" s="154">
        <f t="shared" ca="1" si="1097"/>
        <v>0</v>
      </c>
      <c r="AY52" s="154">
        <f t="shared" ca="1" si="1097"/>
        <v>0</v>
      </c>
      <c r="AZ52" s="154">
        <f t="shared" ca="1" si="1097"/>
        <v>0</v>
      </c>
      <c r="BA52" s="154">
        <f t="shared" ca="1" si="1097"/>
        <v>0</v>
      </c>
      <c r="BB52" s="154">
        <f t="shared" ca="1" si="1097"/>
        <v>0</v>
      </c>
      <c r="BC52" s="154">
        <f t="shared" ca="1" si="1097"/>
        <v>0</v>
      </c>
      <c r="BD52" s="154">
        <f t="shared" ca="1" si="1097"/>
        <v>0</v>
      </c>
      <c r="BE52" s="154">
        <f t="shared" ca="1" si="1097"/>
        <v>0</v>
      </c>
      <c r="BF52" s="154">
        <f t="shared" ca="1" si="1097"/>
        <v>0</v>
      </c>
      <c r="BG52" s="154">
        <f t="shared" ca="1" si="1097"/>
        <v>0</v>
      </c>
      <c r="BH52" s="154">
        <f t="shared" ca="1" si="1097"/>
        <v>0</v>
      </c>
      <c r="BI52" s="154">
        <f t="shared" ca="1" si="1097"/>
        <v>0</v>
      </c>
      <c r="BJ52" s="154">
        <f t="shared" ca="1" si="1097"/>
        <v>0</v>
      </c>
      <c r="BK52" s="154">
        <f t="shared" ca="1" si="1097"/>
        <v>0</v>
      </c>
      <c r="BL52" s="154">
        <f t="shared" ca="1" si="1097"/>
        <v>0</v>
      </c>
      <c r="BM52" s="154">
        <f t="shared" ca="1" si="1097"/>
        <v>0</v>
      </c>
      <c r="BN52" s="154">
        <f t="shared" ca="1" si="1097"/>
        <v>0</v>
      </c>
      <c r="BO52" s="154">
        <f t="shared" ca="1" si="1097"/>
        <v>0</v>
      </c>
      <c r="BP52" s="154">
        <f t="shared" ca="1" si="1097"/>
        <v>0</v>
      </c>
      <c r="BQ52" s="154">
        <f t="shared" ref="BQ52:CU52" ca="1" si="1098">BQ50+BQ51</f>
        <v>0</v>
      </c>
      <c r="BR52" s="154">
        <f t="shared" ca="1" si="1098"/>
        <v>0</v>
      </c>
      <c r="BS52" s="154">
        <f t="shared" ca="1" si="1098"/>
        <v>0</v>
      </c>
      <c r="BT52" s="154">
        <f t="shared" ca="1" si="1098"/>
        <v>0</v>
      </c>
      <c r="BU52" s="154">
        <f t="shared" ca="1" si="1098"/>
        <v>0</v>
      </c>
      <c r="BV52" s="154">
        <f t="shared" ca="1" si="1098"/>
        <v>0</v>
      </c>
      <c r="BW52" s="154">
        <f t="shared" ca="1" si="1098"/>
        <v>0</v>
      </c>
      <c r="BX52" s="154">
        <f t="shared" ca="1" si="1098"/>
        <v>0</v>
      </c>
      <c r="BY52" s="154">
        <f t="shared" ca="1" si="1098"/>
        <v>0</v>
      </c>
      <c r="BZ52" s="154">
        <f t="shared" ca="1" si="1098"/>
        <v>0</v>
      </c>
      <c r="CA52" s="154">
        <f t="shared" ca="1" si="1098"/>
        <v>0</v>
      </c>
      <c r="CB52" s="154">
        <f t="shared" ca="1" si="1098"/>
        <v>0</v>
      </c>
      <c r="CC52" s="154">
        <f t="shared" ca="1" si="1098"/>
        <v>0</v>
      </c>
      <c r="CD52" s="154">
        <f t="shared" ca="1" si="1098"/>
        <v>0</v>
      </c>
      <c r="CE52" s="154">
        <f t="shared" ca="1" si="1098"/>
        <v>0</v>
      </c>
      <c r="CF52" s="154">
        <f t="shared" ca="1" si="1098"/>
        <v>0</v>
      </c>
      <c r="CG52" s="154">
        <f t="shared" ca="1" si="1098"/>
        <v>0</v>
      </c>
      <c r="CH52" s="154">
        <f t="shared" ca="1" si="1098"/>
        <v>0</v>
      </c>
      <c r="CI52" s="154">
        <f t="shared" ca="1" si="1098"/>
        <v>0</v>
      </c>
      <c r="CJ52" s="154">
        <f t="shared" ca="1" si="1098"/>
        <v>0</v>
      </c>
      <c r="CK52" s="154">
        <f t="shared" ca="1" si="1098"/>
        <v>0</v>
      </c>
      <c r="CL52" s="154">
        <f t="shared" ca="1" si="1098"/>
        <v>0</v>
      </c>
      <c r="CM52" s="154">
        <f t="shared" ca="1" si="1098"/>
        <v>0</v>
      </c>
      <c r="CN52" s="154">
        <f t="shared" ca="1" si="1098"/>
        <v>0</v>
      </c>
      <c r="CO52" s="154">
        <f t="shared" ca="1" si="1098"/>
        <v>0</v>
      </c>
      <c r="CP52" s="154">
        <f t="shared" ca="1" si="1098"/>
        <v>0</v>
      </c>
      <c r="CQ52" s="154">
        <f t="shared" ca="1" si="1098"/>
        <v>0</v>
      </c>
      <c r="CR52" s="154">
        <f t="shared" ca="1" si="1098"/>
        <v>0</v>
      </c>
      <c r="CS52" s="154">
        <f t="shared" ca="1" si="1098"/>
        <v>0</v>
      </c>
      <c r="CT52" s="154">
        <f t="shared" ca="1" si="1098"/>
        <v>0</v>
      </c>
      <c r="CU52" s="154">
        <f t="shared" ca="1" si="1098"/>
        <v>0</v>
      </c>
      <c r="CV52" s="154">
        <f t="shared" ref="CV52:DR52" ca="1" si="1099">CV50+CV51</f>
        <v>0</v>
      </c>
      <c r="CW52" s="154">
        <f t="shared" ca="1" si="1099"/>
        <v>0</v>
      </c>
      <c r="CX52" s="154">
        <f t="shared" ca="1" si="1099"/>
        <v>0</v>
      </c>
      <c r="CY52" s="154">
        <f t="shared" ca="1" si="1099"/>
        <v>0</v>
      </c>
      <c r="CZ52" s="154">
        <f t="shared" ca="1" si="1099"/>
        <v>0</v>
      </c>
      <c r="DA52" s="154">
        <f t="shared" ca="1" si="1099"/>
        <v>0</v>
      </c>
      <c r="DB52" s="154">
        <f t="shared" ca="1" si="1099"/>
        <v>0</v>
      </c>
      <c r="DC52" s="154">
        <f t="shared" ca="1" si="1099"/>
        <v>0</v>
      </c>
      <c r="DD52" s="154">
        <f t="shared" ca="1" si="1099"/>
        <v>0</v>
      </c>
      <c r="DE52" s="154">
        <f t="shared" ca="1" si="1099"/>
        <v>0</v>
      </c>
      <c r="DF52" s="154">
        <f t="shared" ca="1" si="1099"/>
        <v>0</v>
      </c>
      <c r="DG52" s="154">
        <f t="shared" ca="1" si="1099"/>
        <v>0</v>
      </c>
      <c r="DH52" s="154">
        <f t="shared" ca="1" si="1099"/>
        <v>0</v>
      </c>
      <c r="DI52" s="154">
        <f t="shared" ca="1" si="1099"/>
        <v>0</v>
      </c>
      <c r="DJ52" s="154">
        <f t="shared" ca="1" si="1099"/>
        <v>0</v>
      </c>
      <c r="DK52" s="154">
        <f t="shared" ca="1" si="1099"/>
        <v>0</v>
      </c>
      <c r="DL52" s="154">
        <f t="shared" ca="1" si="1099"/>
        <v>0</v>
      </c>
      <c r="DM52" s="154">
        <f t="shared" ca="1" si="1099"/>
        <v>0</v>
      </c>
      <c r="DN52" s="154">
        <f t="shared" ca="1" si="1099"/>
        <v>0</v>
      </c>
      <c r="DO52" s="154">
        <f t="shared" ca="1" si="1099"/>
        <v>0</v>
      </c>
      <c r="DP52" s="154">
        <f t="shared" ca="1" si="1099"/>
        <v>0</v>
      </c>
      <c r="DQ52" s="154">
        <f t="shared" ca="1" si="1099"/>
        <v>0</v>
      </c>
      <c r="DR52" s="154">
        <f t="shared" ca="1" si="1099"/>
        <v>0</v>
      </c>
      <c r="DS52" s="154">
        <f t="shared" ref="DS52:EE52" ca="1" si="1100">DS50+DS51</f>
        <v>0</v>
      </c>
      <c r="DT52" s="154">
        <f t="shared" ca="1" si="1100"/>
        <v>0</v>
      </c>
      <c r="DU52" s="154">
        <f t="shared" ca="1" si="1100"/>
        <v>0</v>
      </c>
      <c r="DV52" s="154">
        <f t="shared" ca="1" si="1100"/>
        <v>0</v>
      </c>
      <c r="DW52" s="154">
        <f t="shared" ca="1" si="1100"/>
        <v>0</v>
      </c>
      <c r="DX52" s="154">
        <f t="shared" ca="1" si="1100"/>
        <v>0</v>
      </c>
      <c r="DY52" s="154">
        <f t="shared" ca="1" si="1100"/>
        <v>0</v>
      </c>
      <c r="DZ52" s="154">
        <f t="shared" ca="1" si="1100"/>
        <v>0</v>
      </c>
      <c r="EA52" s="154">
        <f t="shared" ca="1" si="1100"/>
        <v>0</v>
      </c>
      <c r="EB52" s="154">
        <f t="shared" ca="1" si="1100"/>
        <v>0</v>
      </c>
      <c r="EC52" s="154">
        <f t="shared" ca="1" si="1100"/>
        <v>0</v>
      </c>
      <c r="ED52" s="154">
        <f t="shared" ca="1" si="1100"/>
        <v>0</v>
      </c>
      <c r="EE52" s="154">
        <f t="shared" ca="1" si="1100"/>
        <v>0</v>
      </c>
    </row>
    <row r="53" spans="1:135" x14ac:dyDescent="0.35">
      <c r="A53" s="27"/>
      <c r="B53" s="153" t="s">
        <v>25</v>
      </c>
      <c r="C53" s="154">
        <f ca="1">'In depth results'!$M$8</f>
        <v>0</v>
      </c>
      <c r="D53" s="154">
        <f ca="1">'In depth results'!$M$8</f>
        <v>0</v>
      </c>
      <c r="E53" s="154">
        <f ca="1">'In depth results'!$M$8</f>
        <v>0</v>
      </c>
      <c r="F53" s="154">
        <f ca="1">'In depth results'!$M$8</f>
        <v>0</v>
      </c>
      <c r="G53" s="154">
        <f ca="1">'In depth results'!$M$8</f>
        <v>0</v>
      </c>
      <c r="H53" s="154">
        <f ca="1">'In depth results'!$M$8</f>
        <v>0</v>
      </c>
      <c r="I53" s="154">
        <f ca="1">'In depth results'!$M$8</f>
        <v>0</v>
      </c>
      <c r="J53" s="154">
        <f ca="1">'In depth results'!$M$8</f>
        <v>0</v>
      </c>
      <c r="K53" s="154">
        <f ca="1">'In depth results'!$M$8</f>
        <v>0</v>
      </c>
      <c r="L53" s="154">
        <f ca="1">'In depth results'!$M$8</f>
        <v>0</v>
      </c>
      <c r="M53" s="154">
        <f ca="1">'In depth results'!$M$8</f>
        <v>0</v>
      </c>
      <c r="N53" s="154">
        <f ca="1">'In depth results'!$M$8</f>
        <v>0</v>
      </c>
      <c r="O53" s="154">
        <f ca="1">'In depth results'!$M$8</f>
        <v>0</v>
      </c>
      <c r="P53" s="154">
        <f ca="1">'In depth results'!$M$8</f>
        <v>0</v>
      </c>
      <c r="Q53" s="154">
        <f ca="1">'In depth results'!$M$8</f>
        <v>0</v>
      </c>
      <c r="R53" s="154">
        <f ca="1">'In depth results'!$M$8</f>
        <v>0</v>
      </c>
      <c r="S53" s="154">
        <f ca="1">'In depth results'!$M$8</f>
        <v>0</v>
      </c>
      <c r="T53" s="154">
        <f ca="1">'In depth results'!$M$8</f>
        <v>0</v>
      </c>
      <c r="U53" s="154">
        <f ca="1">'In depth results'!$M$8</f>
        <v>0</v>
      </c>
      <c r="V53" s="154">
        <f ca="1">'In depth results'!$M$8</f>
        <v>0</v>
      </c>
      <c r="W53" s="154">
        <f ca="1">'In depth results'!$M$8</f>
        <v>0</v>
      </c>
      <c r="X53" s="154">
        <f ca="1">'In depth results'!$M$8</f>
        <v>0</v>
      </c>
      <c r="Y53" s="154">
        <f ca="1">'In depth results'!$M$8</f>
        <v>0</v>
      </c>
      <c r="Z53" s="154">
        <f ca="1">'In depth results'!$M$8</f>
        <v>0</v>
      </c>
      <c r="AA53" s="154">
        <f ca="1">'In depth results'!$M$8</f>
        <v>0</v>
      </c>
      <c r="AB53" s="154">
        <f ca="1">'In depth results'!$M$8</f>
        <v>0</v>
      </c>
      <c r="AC53" s="154">
        <f ca="1">'In depth results'!$M$8</f>
        <v>0</v>
      </c>
      <c r="AD53" s="154">
        <f ca="1">'In depth results'!$M$8</f>
        <v>0</v>
      </c>
      <c r="AE53" s="154">
        <f ca="1">'In depth results'!$M$8</f>
        <v>0</v>
      </c>
      <c r="AF53" s="154">
        <f ca="1">'In depth results'!$M$8</f>
        <v>0</v>
      </c>
      <c r="AG53" s="154">
        <f ca="1">'In depth results'!$M$8</f>
        <v>0</v>
      </c>
      <c r="AH53" s="154">
        <f ca="1">'In depth results'!$M$8</f>
        <v>0</v>
      </c>
      <c r="AI53" s="154">
        <f ca="1">'In depth results'!$M$8</f>
        <v>0</v>
      </c>
      <c r="AJ53" s="154">
        <f ca="1">'In depth results'!$M$8</f>
        <v>0</v>
      </c>
      <c r="AK53" s="154">
        <f ca="1">'In depth results'!$M$8</f>
        <v>0</v>
      </c>
      <c r="AL53" s="154">
        <f ca="1">'In depth results'!$M$8</f>
        <v>0</v>
      </c>
      <c r="AM53" s="154">
        <f ca="1">'In depth results'!$M$8</f>
        <v>0</v>
      </c>
      <c r="AN53" s="154">
        <f ca="1">'In depth results'!$M$8</f>
        <v>0</v>
      </c>
      <c r="AO53" s="154">
        <f ca="1">'In depth results'!$M$8</f>
        <v>0</v>
      </c>
      <c r="AP53" s="154">
        <f ca="1">'In depth results'!$M$8</f>
        <v>0</v>
      </c>
      <c r="AQ53" s="154">
        <f ca="1">'In depth results'!$M$8</f>
        <v>0</v>
      </c>
      <c r="AR53" s="154">
        <f ca="1">'In depth results'!$M$8</f>
        <v>0</v>
      </c>
      <c r="AS53" s="154">
        <f ca="1">'In depth results'!$M$8</f>
        <v>0</v>
      </c>
      <c r="AT53" s="154">
        <f ca="1">'In depth results'!$M$8</f>
        <v>0</v>
      </c>
      <c r="AU53" s="154">
        <f ca="1">'In depth results'!$M$8</f>
        <v>0</v>
      </c>
      <c r="AV53" s="154">
        <f ca="1">'In depth results'!$M$8</f>
        <v>0</v>
      </c>
      <c r="AW53" s="154">
        <f ca="1">'In depth results'!$M$8</f>
        <v>0</v>
      </c>
      <c r="AX53" s="154">
        <f ca="1">'In depth results'!$M$8</f>
        <v>0</v>
      </c>
      <c r="AY53" s="154">
        <f ca="1">'In depth results'!$M$8</f>
        <v>0</v>
      </c>
      <c r="AZ53" s="154">
        <f ca="1">'In depth results'!$M$8</f>
        <v>0</v>
      </c>
      <c r="BA53" s="154">
        <f ca="1">'In depth results'!$M$8</f>
        <v>0</v>
      </c>
      <c r="BB53" s="154">
        <f ca="1">'In depth results'!$M$8</f>
        <v>0</v>
      </c>
      <c r="BC53" s="154">
        <f ca="1">'In depth results'!$M$8</f>
        <v>0</v>
      </c>
      <c r="BD53" s="154">
        <f ca="1">'In depth results'!$M$8</f>
        <v>0</v>
      </c>
      <c r="BE53" s="154">
        <f ca="1">'In depth results'!$M$8</f>
        <v>0</v>
      </c>
      <c r="BF53" s="154">
        <f ca="1">'In depth results'!$M$8</f>
        <v>0</v>
      </c>
      <c r="BG53" s="154">
        <f ca="1">'In depth results'!$M$8</f>
        <v>0</v>
      </c>
      <c r="BH53" s="154">
        <f ca="1">'In depth results'!$M$8</f>
        <v>0</v>
      </c>
      <c r="BI53" s="154">
        <f ca="1">'In depth results'!$M$8</f>
        <v>0</v>
      </c>
      <c r="BJ53" s="154">
        <f ca="1">'In depth results'!$M$8</f>
        <v>0</v>
      </c>
      <c r="BK53" s="154">
        <f ca="1">'In depth results'!$M$8</f>
        <v>0</v>
      </c>
      <c r="BL53" s="154">
        <f ca="1">'In depth results'!$M$8</f>
        <v>0</v>
      </c>
      <c r="BM53" s="154">
        <f ca="1">'In depth results'!$M$8</f>
        <v>0</v>
      </c>
      <c r="BN53" s="154">
        <f ca="1">'In depth results'!$M$8</f>
        <v>0</v>
      </c>
      <c r="BO53" s="154">
        <f ca="1">'In depth results'!$M$8</f>
        <v>0</v>
      </c>
      <c r="BP53" s="154">
        <f ca="1">'In depth results'!$M$8</f>
        <v>0</v>
      </c>
      <c r="BQ53" s="154">
        <f ca="1">'In depth results'!$M$8</f>
        <v>0</v>
      </c>
      <c r="BR53" s="154">
        <f ca="1">'In depth results'!$M$8</f>
        <v>0</v>
      </c>
      <c r="BS53" s="154">
        <f ca="1">'In depth results'!$M$8</f>
        <v>0</v>
      </c>
      <c r="BT53" s="154">
        <f ca="1">'In depth results'!$M$8</f>
        <v>0</v>
      </c>
      <c r="BU53" s="154">
        <f ca="1">'In depth results'!$M$8</f>
        <v>0</v>
      </c>
      <c r="BV53" s="154">
        <f ca="1">'In depth results'!$M$8</f>
        <v>0</v>
      </c>
      <c r="BW53" s="154">
        <f ca="1">'In depth results'!$M$8</f>
        <v>0</v>
      </c>
      <c r="BX53" s="154">
        <f ca="1">'In depth results'!$M$8</f>
        <v>0</v>
      </c>
      <c r="BY53" s="154">
        <f ca="1">'In depth results'!$M$8</f>
        <v>0</v>
      </c>
      <c r="BZ53" s="154">
        <f ca="1">'In depth results'!$M$8</f>
        <v>0</v>
      </c>
      <c r="CA53" s="154">
        <f ca="1">'In depth results'!$M$8</f>
        <v>0</v>
      </c>
      <c r="CB53" s="154">
        <f ca="1">'In depth results'!$M$8</f>
        <v>0</v>
      </c>
      <c r="CC53" s="154">
        <f ca="1">'In depth results'!$M$8</f>
        <v>0</v>
      </c>
      <c r="CD53" s="154">
        <f ca="1">'In depth results'!$M$8</f>
        <v>0</v>
      </c>
      <c r="CE53" s="154">
        <f ca="1">'In depth results'!$M$8</f>
        <v>0</v>
      </c>
      <c r="CF53" s="154">
        <f ca="1">'In depth results'!$M$8</f>
        <v>0</v>
      </c>
      <c r="CG53" s="154">
        <f ca="1">'In depth results'!$M$8</f>
        <v>0</v>
      </c>
      <c r="CH53" s="154">
        <f ca="1">'In depth results'!$M$8</f>
        <v>0</v>
      </c>
      <c r="CI53" s="154">
        <f ca="1">'In depth results'!$M$8</f>
        <v>0</v>
      </c>
      <c r="CJ53" s="154">
        <f ca="1">'In depth results'!$M$8</f>
        <v>0</v>
      </c>
      <c r="CK53" s="154">
        <f ca="1">'In depth results'!$M$8</f>
        <v>0</v>
      </c>
      <c r="CL53" s="154">
        <f ca="1">'In depth results'!$M$8</f>
        <v>0</v>
      </c>
      <c r="CM53" s="154">
        <f ca="1">'In depth results'!$M$8</f>
        <v>0</v>
      </c>
      <c r="CN53" s="154">
        <f ca="1">'In depth results'!$M$8</f>
        <v>0</v>
      </c>
      <c r="CO53" s="154">
        <f ca="1">'In depth results'!$M$8</f>
        <v>0</v>
      </c>
      <c r="CP53" s="154">
        <f ca="1">'In depth results'!$M$8</f>
        <v>0</v>
      </c>
      <c r="CQ53" s="154">
        <f ca="1">'In depth results'!$M$8</f>
        <v>0</v>
      </c>
      <c r="CR53" s="154">
        <f ca="1">'In depth results'!$M$8</f>
        <v>0</v>
      </c>
      <c r="CS53" s="154">
        <f ca="1">'In depth results'!$M$8</f>
        <v>0</v>
      </c>
      <c r="CT53" s="154">
        <f ca="1">'In depth results'!$M$8</f>
        <v>0</v>
      </c>
      <c r="CU53" s="154">
        <f ca="1">'In depth results'!$M$8</f>
        <v>0</v>
      </c>
      <c r="CV53" s="154">
        <f ca="1">'In depth results'!$M$8</f>
        <v>0</v>
      </c>
      <c r="CW53" s="154">
        <f ca="1">'In depth results'!$M$8</f>
        <v>0</v>
      </c>
      <c r="CX53" s="154">
        <f ca="1">'In depth results'!$M$8</f>
        <v>0</v>
      </c>
      <c r="CY53" s="154">
        <f ca="1">'In depth results'!$M$8</f>
        <v>0</v>
      </c>
      <c r="CZ53" s="154">
        <f ca="1">'In depth results'!$M$8</f>
        <v>0</v>
      </c>
      <c r="DA53" s="154">
        <f ca="1">'In depth results'!$M$8</f>
        <v>0</v>
      </c>
      <c r="DB53" s="154">
        <f ca="1">'In depth results'!$M$8</f>
        <v>0</v>
      </c>
      <c r="DC53" s="154">
        <f ca="1">'In depth results'!$M$8</f>
        <v>0</v>
      </c>
      <c r="DD53" s="154">
        <f ca="1">'In depth results'!$M$8</f>
        <v>0</v>
      </c>
      <c r="DE53" s="154">
        <f ca="1">'In depth results'!$M$8</f>
        <v>0</v>
      </c>
      <c r="DF53" s="154">
        <f ca="1">'In depth results'!$M$8</f>
        <v>0</v>
      </c>
      <c r="DG53" s="154">
        <f ca="1">'In depth results'!$M$8</f>
        <v>0</v>
      </c>
      <c r="DH53" s="154">
        <f ca="1">'In depth results'!$M$8</f>
        <v>0</v>
      </c>
      <c r="DI53" s="154">
        <f ca="1">'In depth results'!$M$8</f>
        <v>0</v>
      </c>
      <c r="DJ53" s="154">
        <f ca="1">'In depth results'!$M$8</f>
        <v>0</v>
      </c>
      <c r="DK53" s="154">
        <f ca="1">'In depth results'!$M$8</f>
        <v>0</v>
      </c>
      <c r="DL53" s="154">
        <f ca="1">'In depth results'!$M$8</f>
        <v>0</v>
      </c>
      <c r="DM53" s="154">
        <f ca="1">'In depth results'!$M$8</f>
        <v>0</v>
      </c>
      <c r="DN53" s="154">
        <f ca="1">'In depth results'!$M$8</f>
        <v>0</v>
      </c>
      <c r="DO53" s="154">
        <f ca="1">'In depth results'!$M$8</f>
        <v>0</v>
      </c>
      <c r="DP53" s="154">
        <f ca="1">'In depth results'!$M$8</f>
        <v>0</v>
      </c>
      <c r="DQ53" s="154">
        <f ca="1">'In depth results'!$M$8</f>
        <v>0</v>
      </c>
      <c r="DR53" s="154">
        <f ca="1">'In depth results'!$M$8</f>
        <v>0</v>
      </c>
      <c r="DS53" s="154">
        <f ca="1">'In depth results'!$M$8</f>
        <v>0</v>
      </c>
      <c r="DT53" s="154">
        <f ca="1">'In depth results'!$M$8</f>
        <v>0</v>
      </c>
      <c r="DU53" s="154">
        <f ca="1">'In depth results'!$M$8</f>
        <v>0</v>
      </c>
      <c r="DV53" s="154">
        <f ca="1">'In depth results'!$M$8</f>
        <v>0</v>
      </c>
      <c r="DW53" s="154">
        <f ca="1">'In depth results'!$M$8</f>
        <v>0</v>
      </c>
      <c r="DX53" s="154">
        <f ca="1">'In depth results'!$M$8</f>
        <v>0</v>
      </c>
      <c r="DY53" s="154">
        <f ca="1">'In depth results'!$M$8</f>
        <v>0</v>
      </c>
      <c r="DZ53" s="154">
        <f ca="1">'In depth results'!$M$8</f>
        <v>0</v>
      </c>
      <c r="EA53" s="154">
        <f ca="1">'In depth results'!$M$8</f>
        <v>0</v>
      </c>
      <c r="EB53" s="154">
        <f ca="1">'In depth results'!$M$8</f>
        <v>0</v>
      </c>
      <c r="EC53" s="154">
        <f ca="1">'In depth results'!$M$8</f>
        <v>0</v>
      </c>
      <c r="ED53" s="154">
        <f ca="1">'In depth results'!$M$8</f>
        <v>0</v>
      </c>
      <c r="EE53" s="154">
        <f ca="1">'In depth results'!$M$8</f>
        <v>0</v>
      </c>
    </row>
    <row r="54" spans="1:135" x14ac:dyDescent="0.35">
      <c r="A54" s="27"/>
      <c r="B54" s="153" t="s">
        <v>26</v>
      </c>
      <c r="C54" s="154">
        <f ca="1">C52-C53+C51</f>
        <v>0</v>
      </c>
      <c r="D54" s="154">
        <f ca="1">IF(D53&gt;D52,0,D52-D53)</f>
        <v>0</v>
      </c>
      <c r="E54" s="154">
        <f t="shared" ref="E54" ca="1" si="1101">IF(E53&gt;E52,0,E52-E53)</f>
        <v>0</v>
      </c>
      <c r="F54" s="154">
        <f t="shared" ref="F54" ca="1" si="1102">IF(F53&gt;F52,0,F52-F53)</f>
        <v>0</v>
      </c>
      <c r="G54" s="154">
        <f t="shared" ref="G54" ca="1" si="1103">IF(G53&gt;G52,0,G52-G53)</f>
        <v>0</v>
      </c>
      <c r="H54" s="154">
        <f t="shared" ref="H54" ca="1" si="1104">IF(H53&gt;H52,0,H52-H53)</f>
        <v>0</v>
      </c>
      <c r="I54" s="154">
        <f t="shared" ref="I54" ca="1" si="1105">IF(I53&gt;I52,0,I52-I53)</f>
        <v>0</v>
      </c>
      <c r="J54" s="154">
        <f t="shared" ref="J54" ca="1" si="1106">IF(J53&gt;J52,0,J52-J53)</f>
        <v>0</v>
      </c>
      <c r="K54" s="154">
        <f t="shared" ref="K54" ca="1" si="1107">IF(K53&gt;K52,0,K52-K53)</f>
        <v>0</v>
      </c>
      <c r="L54" s="154">
        <f t="shared" ref="L54" ca="1" si="1108">IF(L53&gt;L52,0,L52-L53)</f>
        <v>0</v>
      </c>
      <c r="M54" s="154">
        <f t="shared" ref="M54" ca="1" si="1109">IF(M53&gt;M52,0,M52-M53)</f>
        <v>0</v>
      </c>
      <c r="N54" s="154">
        <f t="shared" ref="N54" ca="1" si="1110">IF(N53&gt;N52,0,N52-N53)</f>
        <v>0</v>
      </c>
      <c r="O54" s="154">
        <f t="shared" ref="O54" ca="1" si="1111">IF(O53&gt;O52,0,O52-O53)</f>
        <v>0</v>
      </c>
      <c r="P54" s="154">
        <f t="shared" ref="P54" ca="1" si="1112">IF(P53&gt;P52,0,P52-P53)</f>
        <v>0</v>
      </c>
      <c r="Q54" s="154">
        <f t="shared" ref="Q54" ca="1" si="1113">IF(Q53&gt;Q52,0,Q52-Q53)</f>
        <v>0</v>
      </c>
      <c r="R54" s="154">
        <f t="shared" ref="R54" ca="1" si="1114">IF(R53&gt;R52,0,R52-R53)</f>
        <v>0</v>
      </c>
      <c r="S54" s="154">
        <f t="shared" ref="S54" ca="1" si="1115">IF(S53&gt;S52,0,S52-S53)</f>
        <v>0</v>
      </c>
      <c r="T54" s="154">
        <f t="shared" ref="T54" ca="1" si="1116">IF(T53&gt;T52,0,T52-T53)</f>
        <v>0</v>
      </c>
      <c r="U54" s="154">
        <f t="shared" ref="U54" ca="1" si="1117">IF(U53&gt;U52,0,U52-U53)</f>
        <v>0</v>
      </c>
      <c r="V54" s="154">
        <f t="shared" ref="V54" ca="1" si="1118">IF(V53&gt;V52,0,V52-V53)</f>
        <v>0</v>
      </c>
      <c r="W54" s="154">
        <f t="shared" ref="W54" ca="1" si="1119">IF(W53&gt;W52,0,W52-W53)</f>
        <v>0</v>
      </c>
      <c r="X54" s="154">
        <f t="shared" ref="X54" ca="1" si="1120">IF(X53&gt;X52,0,X52-X53)</f>
        <v>0</v>
      </c>
      <c r="Y54" s="154">
        <f t="shared" ref="Y54" ca="1" si="1121">IF(Y53&gt;Y52,0,Y52-Y53)</f>
        <v>0</v>
      </c>
      <c r="Z54" s="154">
        <f t="shared" ref="Z54" ca="1" si="1122">IF(Z53&gt;Z52,0,Z52-Z53)</f>
        <v>0</v>
      </c>
      <c r="AA54" s="154">
        <f t="shared" ref="AA54" ca="1" si="1123">IF(AA53&gt;AA52,0,AA52-AA53)</f>
        <v>0</v>
      </c>
      <c r="AB54" s="154">
        <f t="shared" ref="AB54" ca="1" si="1124">IF(AB53&gt;AB52,0,AB52-AB53)</f>
        <v>0</v>
      </c>
      <c r="AC54" s="154">
        <f t="shared" ref="AC54" ca="1" si="1125">IF(AC53&gt;AC52,0,AC52-AC53)</f>
        <v>0</v>
      </c>
      <c r="AD54" s="154">
        <f t="shared" ref="AD54" ca="1" si="1126">IF(AD53&gt;AD52,0,AD52-AD53)</f>
        <v>0</v>
      </c>
      <c r="AE54" s="154">
        <f t="shared" ref="AE54" ca="1" si="1127">IF(AE53&gt;AE52,0,AE52-AE53)</f>
        <v>0</v>
      </c>
      <c r="AF54" s="154">
        <f t="shared" ref="AF54" ca="1" si="1128">IF(AF53&gt;AF52,0,AF52-AF53)</f>
        <v>0</v>
      </c>
      <c r="AG54" s="154">
        <f t="shared" ref="AG54" ca="1" si="1129">IF(AG53&gt;AG52,0,AG52-AG53)</f>
        <v>0</v>
      </c>
      <c r="AH54" s="154">
        <f t="shared" ref="AH54" ca="1" si="1130">IF(AH53&gt;AH52,0,AH52-AH53)</f>
        <v>0</v>
      </c>
      <c r="AI54" s="154">
        <f t="shared" ref="AI54" ca="1" si="1131">IF(AI53&gt;AI52,0,AI52-AI53)</f>
        <v>0</v>
      </c>
      <c r="AJ54" s="154">
        <f t="shared" ref="AJ54" ca="1" si="1132">IF(AJ53&gt;AJ52,0,AJ52-AJ53)</f>
        <v>0</v>
      </c>
      <c r="AK54" s="154">
        <f t="shared" ref="AK54" ca="1" si="1133">IF(AK53&gt;AK52,0,AK52-AK53)</f>
        <v>0</v>
      </c>
      <c r="AL54" s="154">
        <f t="shared" ref="AL54" ca="1" si="1134">IF(AL53&gt;AL52,0,AL52-AL53)</f>
        <v>0</v>
      </c>
      <c r="AM54" s="154">
        <f t="shared" ref="AM54" ca="1" si="1135">IF(AM53&gt;AM52,0,AM52-AM53)</f>
        <v>0</v>
      </c>
      <c r="AN54" s="154">
        <f t="shared" ref="AN54" ca="1" si="1136">IF(AN53&gt;AN52,0,AN52-AN53)</f>
        <v>0</v>
      </c>
      <c r="AO54" s="154">
        <f t="shared" ref="AO54" ca="1" si="1137">IF(AO53&gt;AO52,0,AO52-AO53)</f>
        <v>0</v>
      </c>
      <c r="AP54" s="154">
        <f t="shared" ref="AP54" ca="1" si="1138">IF(AP53&gt;AP52,0,AP52-AP53)</f>
        <v>0</v>
      </c>
      <c r="AQ54" s="154">
        <f t="shared" ref="AQ54" ca="1" si="1139">IF(AQ53&gt;AQ52,0,AQ52-AQ53)</f>
        <v>0</v>
      </c>
      <c r="AR54" s="154">
        <f t="shared" ref="AR54" ca="1" si="1140">IF(AR53&gt;AR52,0,AR52-AR53)</f>
        <v>0</v>
      </c>
      <c r="AS54" s="154">
        <f t="shared" ref="AS54" ca="1" si="1141">IF(AS53&gt;AS52,0,AS52-AS53)</f>
        <v>0</v>
      </c>
      <c r="AT54" s="154">
        <f t="shared" ref="AT54" ca="1" si="1142">IF(AT53&gt;AT52,0,AT52-AT53)</f>
        <v>0</v>
      </c>
      <c r="AU54" s="154">
        <f t="shared" ref="AU54" ca="1" si="1143">IF(AU53&gt;AU52,0,AU52-AU53)</f>
        <v>0</v>
      </c>
      <c r="AV54" s="154">
        <f t="shared" ref="AV54" ca="1" si="1144">IF(AV53&gt;AV52,0,AV52-AV53)</f>
        <v>0</v>
      </c>
      <c r="AW54" s="154">
        <f t="shared" ref="AW54" ca="1" si="1145">IF(AW53&gt;AW52,0,AW52-AW53)</f>
        <v>0</v>
      </c>
      <c r="AX54" s="154">
        <f t="shared" ref="AX54" ca="1" si="1146">IF(AX53&gt;AX52,0,AX52-AX53)</f>
        <v>0</v>
      </c>
      <c r="AY54" s="154">
        <f t="shared" ref="AY54" ca="1" si="1147">IF(AY53&gt;AY52,0,AY52-AY53)</f>
        <v>0</v>
      </c>
      <c r="AZ54" s="154">
        <f t="shared" ref="AZ54" ca="1" si="1148">IF(AZ53&gt;AZ52,0,AZ52-AZ53)</f>
        <v>0</v>
      </c>
      <c r="BA54" s="154">
        <f t="shared" ref="BA54" ca="1" si="1149">IF(BA53&gt;BA52,0,BA52-BA53)</f>
        <v>0</v>
      </c>
      <c r="BB54" s="154">
        <f t="shared" ref="BB54" ca="1" si="1150">IF(BB53&gt;BB52,0,BB52-BB53)</f>
        <v>0</v>
      </c>
      <c r="BC54" s="154">
        <f t="shared" ref="BC54" ca="1" si="1151">IF(BC53&gt;BC52,0,BC52-BC53)</f>
        <v>0</v>
      </c>
      <c r="BD54" s="154">
        <f t="shared" ref="BD54" ca="1" si="1152">IF(BD53&gt;BD52,0,BD52-BD53)</f>
        <v>0</v>
      </c>
      <c r="BE54" s="154">
        <f t="shared" ref="BE54" ca="1" si="1153">IF(BE53&gt;BE52,0,BE52-BE53)</f>
        <v>0</v>
      </c>
      <c r="BF54" s="154">
        <f t="shared" ref="BF54" ca="1" si="1154">IF(BF53&gt;BF52,0,BF52-BF53)</f>
        <v>0</v>
      </c>
      <c r="BG54" s="154">
        <f t="shared" ref="BG54" ca="1" si="1155">IF(BG53&gt;BG52,0,BG52-BG53)</f>
        <v>0</v>
      </c>
      <c r="BH54" s="154">
        <f t="shared" ref="BH54" ca="1" si="1156">IF(BH53&gt;BH52,0,BH52-BH53)</f>
        <v>0</v>
      </c>
      <c r="BI54" s="154">
        <f t="shared" ref="BI54" ca="1" si="1157">IF(BI53&gt;BI52,0,BI52-BI53)</f>
        <v>0</v>
      </c>
      <c r="BJ54" s="154">
        <f t="shared" ref="BJ54" ca="1" si="1158">IF(BJ53&gt;BJ52,0,BJ52-BJ53)</f>
        <v>0</v>
      </c>
      <c r="BK54" s="154">
        <f t="shared" ref="BK54" ca="1" si="1159">IF(BK53&gt;BK52,0,BK52-BK53)</f>
        <v>0</v>
      </c>
      <c r="BL54" s="154">
        <f t="shared" ref="BL54" ca="1" si="1160">IF(BL53&gt;BL52,0,BL52-BL53)</f>
        <v>0</v>
      </c>
      <c r="BM54" s="154">
        <f t="shared" ref="BM54" ca="1" si="1161">IF(BM53&gt;BM52,0,BM52-BM53)</f>
        <v>0</v>
      </c>
      <c r="BN54" s="154">
        <f t="shared" ref="BN54" ca="1" si="1162">IF(BN53&gt;BN52,0,BN52-BN53)</f>
        <v>0</v>
      </c>
      <c r="BO54" s="154">
        <f t="shared" ref="BO54" ca="1" si="1163">IF(BO53&gt;BO52,0,BO52-BO53)</f>
        <v>0</v>
      </c>
      <c r="BP54" s="154">
        <f t="shared" ref="BP54" ca="1" si="1164">IF(BP53&gt;BP52,0,BP52-BP53)</f>
        <v>0</v>
      </c>
      <c r="BQ54" s="154">
        <f t="shared" ref="BQ54" ca="1" si="1165">IF(BQ53&gt;BQ52,0,BQ52-BQ53)</f>
        <v>0</v>
      </c>
      <c r="BR54" s="154">
        <f t="shared" ref="BR54" ca="1" si="1166">IF(BR53&gt;BR52,0,BR52-BR53)</f>
        <v>0</v>
      </c>
      <c r="BS54" s="154">
        <f t="shared" ref="BS54" ca="1" si="1167">IF(BS53&gt;BS52,0,BS52-BS53)</f>
        <v>0</v>
      </c>
      <c r="BT54" s="154">
        <f t="shared" ref="BT54" ca="1" si="1168">IF(BT53&gt;BT52,0,BT52-BT53)</f>
        <v>0</v>
      </c>
      <c r="BU54" s="154">
        <f t="shared" ref="BU54" ca="1" si="1169">IF(BU53&gt;BU52,0,BU52-BU53)</f>
        <v>0</v>
      </c>
      <c r="BV54" s="154">
        <f t="shared" ref="BV54" ca="1" si="1170">IF(BV53&gt;BV52,0,BV52-BV53)</f>
        <v>0</v>
      </c>
      <c r="BW54" s="154">
        <f t="shared" ref="BW54" ca="1" si="1171">IF(BW53&gt;BW52,0,BW52-BW53)</f>
        <v>0</v>
      </c>
      <c r="BX54" s="154">
        <f t="shared" ref="BX54" ca="1" si="1172">IF(BX53&gt;BX52,0,BX52-BX53)</f>
        <v>0</v>
      </c>
      <c r="BY54" s="154">
        <f t="shared" ref="BY54" ca="1" si="1173">IF(BY53&gt;BY52,0,BY52-BY53)</f>
        <v>0</v>
      </c>
      <c r="BZ54" s="154">
        <f t="shared" ref="BZ54" ca="1" si="1174">IF(BZ53&gt;BZ52,0,BZ52-BZ53)</f>
        <v>0</v>
      </c>
      <c r="CA54" s="154">
        <f t="shared" ref="CA54" ca="1" si="1175">IF(CA53&gt;CA52,0,CA52-CA53)</f>
        <v>0</v>
      </c>
      <c r="CB54" s="154">
        <f t="shared" ref="CB54" ca="1" si="1176">IF(CB53&gt;CB52,0,CB52-CB53)</f>
        <v>0</v>
      </c>
      <c r="CC54" s="154">
        <f t="shared" ref="CC54" ca="1" si="1177">IF(CC53&gt;CC52,0,CC52-CC53)</f>
        <v>0</v>
      </c>
      <c r="CD54" s="154">
        <f t="shared" ref="CD54" ca="1" si="1178">IF(CD53&gt;CD52,0,CD52-CD53)</f>
        <v>0</v>
      </c>
      <c r="CE54" s="154">
        <f t="shared" ref="CE54" ca="1" si="1179">IF(CE53&gt;CE52,0,CE52-CE53)</f>
        <v>0</v>
      </c>
      <c r="CF54" s="154">
        <f t="shared" ref="CF54" ca="1" si="1180">IF(CF53&gt;CF52,0,CF52-CF53)</f>
        <v>0</v>
      </c>
      <c r="CG54" s="154">
        <f t="shared" ref="CG54" ca="1" si="1181">IF(CG53&gt;CG52,0,CG52-CG53)</f>
        <v>0</v>
      </c>
      <c r="CH54" s="154">
        <f t="shared" ref="CH54" ca="1" si="1182">IF(CH53&gt;CH52,0,CH52-CH53)</f>
        <v>0</v>
      </c>
      <c r="CI54" s="154">
        <f t="shared" ref="CI54" ca="1" si="1183">IF(CI53&gt;CI52,0,CI52-CI53)</f>
        <v>0</v>
      </c>
      <c r="CJ54" s="154">
        <f t="shared" ref="CJ54" ca="1" si="1184">IF(CJ53&gt;CJ52,0,CJ52-CJ53)</f>
        <v>0</v>
      </c>
      <c r="CK54" s="154">
        <f t="shared" ref="CK54" ca="1" si="1185">IF(CK53&gt;CK52,0,CK52-CK53)</f>
        <v>0</v>
      </c>
      <c r="CL54" s="154">
        <f t="shared" ref="CL54" ca="1" si="1186">IF(CL53&gt;CL52,0,CL52-CL53)</f>
        <v>0</v>
      </c>
      <c r="CM54" s="154">
        <f t="shared" ref="CM54" ca="1" si="1187">IF(CM53&gt;CM52,0,CM52-CM53)</f>
        <v>0</v>
      </c>
      <c r="CN54" s="154">
        <f t="shared" ref="CN54" ca="1" si="1188">IF(CN53&gt;CN52,0,CN52-CN53)</f>
        <v>0</v>
      </c>
      <c r="CO54" s="154">
        <f t="shared" ref="CO54" ca="1" si="1189">IF(CO53&gt;CO52,0,CO52-CO53)</f>
        <v>0</v>
      </c>
      <c r="CP54" s="154">
        <f t="shared" ref="CP54" ca="1" si="1190">IF(CP53&gt;CP52,0,CP52-CP53)</f>
        <v>0</v>
      </c>
      <c r="CQ54" s="154">
        <f t="shared" ref="CQ54" ca="1" si="1191">IF(CQ53&gt;CQ52,0,CQ52-CQ53)</f>
        <v>0</v>
      </c>
      <c r="CR54" s="154">
        <f t="shared" ref="CR54" ca="1" si="1192">IF(CR53&gt;CR52,0,CR52-CR53)</f>
        <v>0</v>
      </c>
      <c r="CS54" s="154">
        <f t="shared" ref="CS54" ca="1" si="1193">IF(CS53&gt;CS52,0,CS52-CS53)</f>
        <v>0</v>
      </c>
      <c r="CT54" s="154">
        <f t="shared" ref="CT54" ca="1" si="1194">IF(CT53&gt;CT52,0,CT52-CT53)</f>
        <v>0</v>
      </c>
      <c r="CU54" s="154">
        <f t="shared" ref="CU54" ca="1" si="1195">IF(CU53&gt;CU52,0,CU52-CU53)</f>
        <v>0</v>
      </c>
      <c r="CV54" s="154">
        <f t="shared" ref="CV54" ca="1" si="1196">IF(CV53&gt;CV52,0,CV52-CV53)</f>
        <v>0</v>
      </c>
      <c r="CW54" s="154">
        <f t="shared" ref="CW54" ca="1" si="1197">IF(CW53&gt;CW52,0,CW52-CW53)</f>
        <v>0</v>
      </c>
      <c r="CX54" s="154">
        <f t="shared" ref="CX54" ca="1" si="1198">IF(CX53&gt;CX52,0,CX52-CX53)</f>
        <v>0</v>
      </c>
      <c r="CY54" s="154">
        <f t="shared" ref="CY54" ca="1" si="1199">IF(CY53&gt;CY52,0,CY52-CY53)</f>
        <v>0</v>
      </c>
      <c r="CZ54" s="154">
        <f t="shared" ref="CZ54" ca="1" si="1200">IF(CZ53&gt;CZ52,0,CZ52-CZ53)</f>
        <v>0</v>
      </c>
      <c r="DA54" s="154">
        <f t="shared" ref="DA54" ca="1" si="1201">IF(DA53&gt;DA52,0,DA52-DA53)</f>
        <v>0</v>
      </c>
      <c r="DB54" s="154">
        <f t="shared" ref="DB54" ca="1" si="1202">IF(DB53&gt;DB52,0,DB52-DB53)</f>
        <v>0</v>
      </c>
      <c r="DC54" s="154">
        <f t="shared" ref="DC54" ca="1" si="1203">IF(DC53&gt;DC52,0,DC52-DC53)</f>
        <v>0</v>
      </c>
      <c r="DD54" s="154">
        <f t="shared" ref="DD54" ca="1" si="1204">IF(DD53&gt;DD52,0,DD52-DD53)</f>
        <v>0</v>
      </c>
      <c r="DE54" s="154">
        <f t="shared" ref="DE54" ca="1" si="1205">IF(DE53&gt;DE52,0,DE52-DE53)</f>
        <v>0</v>
      </c>
      <c r="DF54" s="154">
        <f t="shared" ref="DF54" ca="1" si="1206">IF(DF53&gt;DF52,0,DF52-DF53)</f>
        <v>0</v>
      </c>
      <c r="DG54" s="154">
        <f t="shared" ref="DG54" ca="1" si="1207">IF(DG53&gt;DG52,0,DG52-DG53)</f>
        <v>0</v>
      </c>
      <c r="DH54" s="154">
        <f t="shared" ref="DH54" ca="1" si="1208">IF(DH53&gt;DH52,0,DH52-DH53)</f>
        <v>0</v>
      </c>
      <c r="DI54" s="154">
        <f t="shared" ref="DI54" ca="1" si="1209">IF(DI53&gt;DI52,0,DI52-DI53)</f>
        <v>0</v>
      </c>
      <c r="DJ54" s="154">
        <f t="shared" ref="DJ54" ca="1" si="1210">IF(DJ53&gt;DJ52,0,DJ52-DJ53)</f>
        <v>0</v>
      </c>
      <c r="DK54" s="154">
        <f t="shared" ref="DK54" ca="1" si="1211">IF(DK53&gt;DK52,0,DK52-DK53)</f>
        <v>0</v>
      </c>
      <c r="DL54" s="154">
        <f t="shared" ref="DL54" ca="1" si="1212">IF(DL53&gt;DL52,0,DL52-DL53)</f>
        <v>0</v>
      </c>
      <c r="DM54" s="154">
        <f t="shared" ref="DM54" ca="1" si="1213">IF(DM53&gt;DM52,0,DM52-DM53)</f>
        <v>0</v>
      </c>
      <c r="DN54" s="154">
        <f t="shared" ref="DN54" ca="1" si="1214">IF(DN53&gt;DN52,0,DN52-DN53)</f>
        <v>0</v>
      </c>
      <c r="DO54" s="154">
        <f t="shared" ref="DO54" ca="1" si="1215">IF(DO53&gt;DO52,0,DO52-DO53)</f>
        <v>0</v>
      </c>
      <c r="DP54" s="154">
        <f t="shared" ref="DP54" ca="1" si="1216">IF(DP53&gt;DP52,0,DP52-DP53)</f>
        <v>0</v>
      </c>
      <c r="DQ54" s="154">
        <f t="shared" ref="DQ54" ca="1" si="1217">IF(DQ53&gt;DQ52,0,DQ52-DQ53)</f>
        <v>0</v>
      </c>
      <c r="DR54" s="154">
        <f t="shared" ref="DR54" ca="1" si="1218">IF(DR53&gt;DR52,0,DR52-DR53)</f>
        <v>0</v>
      </c>
      <c r="DS54" s="154">
        <f t="shared" ref="DS54" ca="1" si="1219">IF(DS53&gt;DS52,0,DS52-DS53)</f>
        <v>0</v>
      </c>
      <c r="DT54" s="154">
        <f t="shared" ref="DT54" ca="1" si="1220">IF(DT53&gt;DT52,0,DT52-DT53)</f>
        <v>0</v>
      </c>
      <c r="DU54" s="154">
        <f t="shared" ref="DU54" ca="1" si="1221">IF(DU53&gt;DU52,0,DU52-DU53)</f>
        <v>0</v>
      </c>
      <c r="DV54" s="154">
        <f t="shared" ref="DV54" ca="1" si="1222">IF(DV53&gt;DV52,0,DV52-DV53)</f>
        <v>0</v>
      </c>
      <c r="DW54" s="154">
        <f t="shared" ref="DW54" ca="1" si="1223">IF(DW53&gt;DW52,0,DW52-DW53)</f>
        <v>0</v>
      </c>
      <c r="DX54" s="154">
        <f t="shared" ref="DX54" ca="1" si="1224">IF(DX53&gt;DX52,0,DX52-DX53)</f>
        <v>0</v>
      </c>
      <c r="DY54" s="154">
        <f t="shared" ref="DY54" ca="1" si="1225">IF(DY53&gt;DY52,0,DY52-DY53)</f>
        <v>0</v>
      </c>
      <c r="DZ54" s="154">
        <f t="shared" ref="DZ54" ca="1" si="1226">IF(DZ53&gt;DZ52,0,DZ52-DZ53)</f>
        <v>0</v>
      </c>
      <c r="EA54" s="154">
        <f t="shared" ref="EA54" ca="1" si="1227">IF(EA53&gt;EA52,0,EA52-EA53)</f>
        <v>0</v>
      </c>
      <c r="EB54" s="154">
        <f t="shared" ref="EB54" ca="1" si="1228">IF(EB53&gt;EB52,0,EB52-EB53)</f>
        <v>0</v>
      </c>
      <c r="EC54" s="154">
        <f t="shared" ref="EC54" ca="1" si="1229">IF(EC53&gt;EC52,0,EC52-EC53)</f>
        <v>0</v>
      </c>
      <c r="ED54" s="154">
        <f t="shared" ref="ED54" ca="1" si="1230">IF(ED53&gt;ED52,0,ED52-ED53)</f>
        <v>0</v>
      </c>
      <c r="EE54" s="154">
        <f t="shared" ref="EE54" ca="1" si="1231">IF(EE53&gt;EE52,0,EE52-EE53)</f>
        <v>0</v>
      </c>
    </row>
    <row r="55" spans="1:135" x14ac:dyDescent="0.35">
      <c r="A55" s="27"/>
      <c r="B55" s="153"/>
      <c r="C55" s="163" t="str">
        <f ca="1">IF(C54=0,"PAID OFF","")</f>
        <v>PAID OFF</v>
      </c>
      <c r="D55" s="163" t="str">
        <f t="shared" ref="D55:BO55" ca="1" si="1232">IF(D54=0,"PAID OFF","")</f>
        <v>PAID OFF</v>
      </c>
      <c r="E55" s="163" t="str">
        <f t="shared" ca="1" si="1232"/>
        <v>PAID OFF</v>
      </c>
      <c r="F55" s="163" t="str">
        <f t="shared" ca="1" si="1232"/>
        <v>PAID OFF</v>
      </c>
      <c r="G55" s="163" t="str">
        <f t="shared" ca="1" si="1232"/>
        <v>PAID OFF</v>
      </c>
      <c r="H55" s="163" t="str">
        <f t="shared" ca="1" si="1232"/>
        <v>PAID OFF</v>
      </c>
      <c r="I55" s="163" t="str">
        <f t="shared" ca="1" si="1232"/>
        <v>PAID OFF</v>
      </c>
      <c r="J55" s="163" t="str">
        <f t="shared" ca="1" si="1232"/>
        <v>PAID OFF</v>
      </c>
      <c r="K55" s="163" t="str">
        <f t="shared" ca="1" si="1232"/>
        <v>PAID OFF</v>
      </c>
      <c r="L55" s="163" t="str">
        <f t="shared" ca="1" si="1232"/>
        <v>PAID OFF</v>
      </c>
      <c r="M55" s="163" t="str">
        <f t="shared" ca="1" si="1232"/>
        <v>PAID OFF</v>
      </c>
      <c r="N55" s="163" t="str">
        <f t="shared" ca="1" si="1232"/>
        <v>PAID OFF</v>
      </c>
      <c r="O55" s="163" t="str">
        <f t="shared" ca="1" si="1232"/>
        <v>PAID OFF</v>
      </c>
      <c r="P55" s="163" t="str">
        <f t="shared" ca="1" si="1232"/>
        <v>PAID OFF</v>
      </c>
      <c r="Q55" s="163" t="str">
        <f t="shared" ca="1" si="1232"/>
        <v>PAID OFF</v>
      </c>
      <c r="R55" s="163" t="str">
        <f t="shared" ca="1" si="1232"/>
        <v>PAID OFF</v>
      </c>
      <c r="S55" s="163" t="str">
        <f t="shared" ca="1" si="1232"/>
        <v>PAID OFF</v>
      </c>
      <c r="T55" s="163" t="str">
        <f t="shared" ca="1" si="1232"/>
        <v>PAID OFF</v>
      </c>
      <c r="U55" s="163" t="str">
        <f t="shared" ca="1" si="1232"/>
        <v>PAID OFF</v>
      </c>
      <c r="V55" s="163" t="str">
        <f t="shared" ca="1" si="1232"/>
        <v>PAID OFF</v>
      </c>
      <c r="W55" s="163" t="str">
        <f t="shared" ca="1" si="1232"/>
        <v>PAID OFF</v>
      </c>
      <c r="X55" s="163" t="str">
        <f t="shared" ca="1" si="1232"/>
        <v>PAID OFF</v>
      </c>
      <c r="Y55" s="163" t="str">
        <f t="shared" ca="1" si="1232"/>
        <v>PAID OFF</v>
      </c>
      <c r="Z55" s="163" t="str">
        <f t="shared" ca="1" si="1232"/>
        <v>PAID OFF</v>
      </c>
      <c r="AA55" s="163" t="str">
        <f t="shared" ca="1" si="1232"/>
        <v>PAID OFF</v>
      </c>
      <c r="AB55" s="163" t="str">
        <f t="shared" ca="1" si="1232"/>
        <v>PAID OFF</v>
      </c>
      <c r="AC55" s="163" t="str">
        <f t="shared" ca="1" si="1232"/>
        <v>PAID OFF</v>
      </c>
      <c r="AD55" s="163" t="str">
        <f t="shared" ca="1" si="1232"/>
        <v>PAID OFF</v>
      </c>
      <c r="AE55" s="163" t="str">
        <f t="shared" ca="1" si="1232"/>
        <v>PAID OFF</v>
      </c>
      <c r="AF55" s="163" t="str">
        <f t="shared" ca="1" si="1232"/>
        <v>PAID OFF</v>
      </c>
      <c r="AG55" s="163" t="str">
        <f t="shared" ca="1" si="1232"/>
        <v>PAID OFF</v>
      </c>
      <c r="AH55" s="163" t="str">
        <f t="shared" ca="1" si="1232"/>
        <v>PAID OFF</v>
      </c>
      <c r="AI55" s="163" t="str">
        <f t="shared" ca="1" si="1232"/>
        <v>PAID OFF</v>
      </c>
      <c r="AJ55" s="163" t="str">
        <f t="shared" ca="1" si="1232"/>
        <v>PAID OFF</v>
      </c>
      <c r="AK55" s="163" t="str">
        <f t="shared" ca="1" si="1232"/>
        <v>PAID OFF</v>
      </c>
      <c r="AL55" s="163" t="str">
        <f t="shared" ca="1" si="1232"/>
        <v>PAID OFF</v>
      </c>
      <c r="AM55" s="163" t="str">
        <f t="shared" ca="1" si="1232"/>
        <v>PAID OFF</v>
      </c>
      <c r="AN55" s="163" t="str">
        <f t="shared" ca="1" si="1232"/>
        <v>PAID OFF</v>
      </c>
      <c r="AO55" s="163" t="str">
        <f t="shared" ca="1" si="1232"/>
        <v>PAID OFF</v>
      </c>
      <c r="AP55" s="163" t="str">
        <f t="shared" ca="1" si="1232"/>
        <v>PAID OFF</v>
      </c>
      <c r="AQ55" s="163" t="str">
        <f t="shared" ca="1" si="1232"/>
        <v>PAID OFF</v>
      </c>
      <c r="AR55" s="163" t="str">
        <f t="shared" ca="1" si="1232"/>
        <v>PAID OFF</v>
      </c>
      <c r="AS55" s="163" t="str">
        <f t="shared" ca="1" si="1232"/>
        <v>PAID OFF</v>
      </c>
      <c r="AT55" s="163" t="str">
        <f t="shared" ca="1" si="1232"/>
        <v>PAID OFF</v>
      </c>
      <c r="AU55" s="163" t="str">
        <f t="shared" ca="1" si="1232"/>
        <v>PAID OFF</v>
      </c>
      <c r="AV55" s="163" t="str">
        <f t="shared" ca="1" si="1232"/>
        <v>PAID OFF</v>
      </c>
      <c r="AW55" s="163" t="str">
        <f t="shared" ca="1" si="1232"/>
        <v>PAID OFF</v>
      </c>
      <c r="AX55" s="163" t="str">
        <f t="shared" ca="1" si="1232"/>
        <v>PAID OFF</v>
      </c>
      <c r="AY55" s="163" t="str">
        <f t="shared" ca="1" si="1232"/>
        <v>PAID OFF</v>
      </c>
      <c r="AZ55" s="163" t="str">
        <f t="shared" ca="1" si="1232"/>
        <v>PAID OFF</v>
      </c>
      <c r="BA55" s="163" t="str">
        <f t="shared" ca="1" si="1232"/>
        <v>PAID OFF</v>
      </c>
      <c r="BB55" s="163" t="str">
        <f t="shared" ca="1" si="1232"/>
        <v>PAID OFF</v>
      </c>
      <c r="BC55" s="163" t="str">
        <f t="shared" ca="1" si="1232"/>
        <v>PAID OFF</v>
      </c>
      <c r="BD55" s="163" t="str">
        <f t="shared" ca="1" si="1232"/>
        <v>PAID OFF</v>
      </c>
      <c r="BE55" s="163" t="str">
        <f t="shared" ca="1" si="1232"/>
        <v>PAID OFF</v>
      </c>
      <c r="BF55" s="163" t="str">
        <f t="shared" ca="1" si="1232"/>
        <v>PAID OFF</v>
      </c>
      <c r="BG55" s="163" t="str">
        <f t="shared" ca="1" si="1232"/>
        <v>PAID OFF</v>
      </c>
      <c r="BH55" s="163" t="str">
        <f t="shared" ca="1" si="1232"/>
        <v>PAID OFF</v>
      </c>
      <c r="BI55" s="163" t="str">
        <f t="shared" ca="1" si="1232"/>
        <v>PAID OFF</v>
      </c>
      <c r="BJ55" s="163" t="str">
        <f t="shared" ca="1" si="1232"/>
        <v>PAID OFF</v>
      </c>
      <c r="BK55" s="163" t="str">
        <f t="shared" ca="1" si="1232"/>
        <v>PAID OFF</v>
      </c>
      <c r="BL55" s="163" t="str">
        <f t="shared" ca="1" si="1232"/>
        <v>PAID OFF</v>
      </c>
      <c r="BM55" s="163" t="str">
        <f t="shared" ca="1" si="1232"/>
        <v>PAID OFF</v>
      </c>
      <c r="BN55" s="163" t="str">
        <f t="shared" ca="1" si="1232"/>
        <v>PAID OFF</v>
      </c>
      <c r="BO55" s="163" t="str">
        <f t="shared" ca="1" si="1232"/>
        <v>PAID OFF</v>
      </c>
      <c r="BP55" s="163" t="str">
        <f t="shared" ref="BP55:CU55" ca="1" si="1233">IF(BP54=0,"PAID OFF","")</f>
        <v>PAID OFF</v>
      </c>
      <c r="BQ55" s="163" t="str">
        <f t="shared" ca="1" si="1233"/>
        <v>PAID OFF</v>
      </c>
      <c r="BR55" s="163" t="str">
        <f t="shared" ca="1" si="1233"/>
        <v>PAID OFF</v>
      </c>
      <c r="BS55" s="163" t="str">
        <f t="shared" ca="1" si="1233"/>
        <v>PAID OFF</v>
      </c>
      <c r="BT55" s="163" t="str">
        <f t="shared" ca="1" si="1233"/>
        <v>PAID OFF</v>
      </c>
      <c r="BU55" s="163" t="str">
        <f t="shared" ca="1" si="1233"/>
        <v>PAID OFF</v>
      </c>
      <c r="BV55" s="163" t="str">
        <f t="shared" ca="1" si="1233"/>
        <v>PAID OFF</v>
      </c>
      <c r="BW55" s="163" t="str">
        <f t="shared" ca="1" si="1233"/>
        <v>PAID OFF</v>
      </c>
      <c r="BX55" s="163" t="str">
        <f t="shared" ca="1" si="1233"/>
        <v>PAID OFF</v>
      </c>
      <c r="BY55" s="163" t="str">
        <f t="shared" ca="1" si="1233"/>
        <v>PAID OFF</v>
      </c>
      <c r="BZ55" s="163" t="str">
        <f t="shared" ca="1" si="1233"/>
        <v>PAID OFF</v>
      </c>
      <c r="CA55" s="163" t="str">
        <f t="shared" ca="1" si="1233"/>
        <v>PAID OFF</v>
      </c>
      <c r="CB55" s="163" t="str">
        <f t="shared" ca="1" si="1233"/>
        <v>PAID OFF</v>
      </c>
      <c r="CC55" s="163" t="str">
        <f t="shared" ca="1" si="1233"/>
        <v>PAID OFF</v>
      </c>
      <c r="CD55" s="163" t="str">
        <f t="shared" ca="1" si="1233"/>
        <v>PAID OFF</v>
      </c>
      <c r="CE55" s="163" t="str">
        <f t="shared" ca="1" si="1233"/>
        <v>PAID OFF</v>
      </c>
      <c r="CF55" s="163" t="str">
        <f t="shared" ca="1" si="1233"/>
        <v>PAID OFF</v>
      </c>
      <c r="CG55" s="163" t="str">
        <f t="shared" ca="1" si="1233"/>
        <v>PAID OFF</v>
      </c>
      <c r="CH55" s="163" t="str">
        <f t="shared" ca="1" si="1233"/>
        <v>PAID OFF</v>
      </c>
      <c r="CI55" s="163" t="str">
        <f t="shared" ca="1" si="1233"/>
        <v>PAID OFF</v>
      </c>
      <c r="CJ55" s="163" t="str">
        <f t="shared" ca="1" si="1233"/>
        <v>PAID OFF</v>
      </c>
      <c r="CK55" s="163" t="str">
        <f t="shared" ca="1" si="1233"/>
        <v>PAID OFF</v>
      </c>
      <c r="CL55" s="163" t="str">
        <f t="shared" ca="1" si="1233"/>
        <v>PAID OFF</v>
      </c>
      <c r="CM55" s="163" t="str">
        <f t="shared" ca="1" si="1233"/>
        <v>PAID OFF</v>
      </c>
      <c r="CN55" s="163" t="str">
        <f t="shared" ca="1" si="1233"/>
        <v>PAID OFF</v>
      </c>
      <c r="CO55" s="163" t="str">
        <f t="shared" ca="1" si="1233"/>
        <v>PAID OFF</v>
      </c>
      <c r="CP55" s="163" t="str">
        <f t="shared" ca="1" si="1233"/>
        <v>PAID OFF</v>
      </c>
      <c r="CQ55" s="163" t="str">
        <f t="shared" ca="1" si="1233"/>
        <v>PAID OFF</v>
      </c>
      <c r="CR55" s="163" t="str">
        <f t="shared" ca="1" si="1233"/>
        <v>PAID OFF</v>
      </c>
      <c r="CS55" s="163" t="str">
        <f t="shared" ca="1" si="1233"/>
        <v>PAID OFF</v>
      </c>
      <c r="CT55" s="163" t="str">
        <f t="shared" ca="1" si="1233"/>
        <v>PAID OFF</v>
      </c>
      <c r="CU55" s="163" t="str">
        <f t="shared" ca="1" si="1233"/>
        <v>PAID OFF</v>
      </c>
      <c r="CV55" s="163" t="str">
        <f t="shared" ref="CV55" ca="1" si="1234">IF(CV54=0,"PAID OFF","")</f>
        <v>PAID OFF</v>
      </c>
      <c r="CW55" s="163" t="str">
        <f t="shared" ref="CW55" ca="1" si="1235">IF(CW54=0,"PAID OFF","")</f>
        <v>PAID OFF</v>
      </c>
      <c r="CX55" s="163" t="str">
        <f t="shared" ref="CX55" ca="1" si="1236">IF(CX54=0,"PAID OFF","")</f>
        <v>PAID OFF</v>
      </c>
      <c r="CY55" s="163" t="str">
        <f t="shared" ref="CY55" ca="1" si="1237">IF(CY54=0,"PAID OFF","")</f>
        <v>PAID OFF</v>
      </c>
      <c r="CZ55" s="163" t="str">
        <f t="shared" ref="CZ55" ca="1" si="1238">IF(CZ54=0,"PAID OFF","")</f>
        <v>PAID OFF</v>
      </c>
      <c r="DA55" s="163" t="str">
        <f t="shared" ref="DA55" ca="1" si="1239">IF(DA54=0,"PAID OFF","")</f>
        <v>PAID OFF</v>
      </c>
      <c r="DB55" s="163" t="str">
        <f t="shared" ref="DB55" ca="1" si="1240">IF(DB54=0,"PAID OFF","")</f>
        <v>PAID OFF</v>
      </c>
      <c r="DC55" s="163" t="str">
        <f t="shared" ref="DC55" ca="1" si="1241">IF(DC54=0,"PAID OFF","")</f>
        <v>PAID OFF</v>
      </c>
      <c r="DD55" s="163" t="str">
        <f t="shared" ref="DD55" ca="1" si="1242">IF(DD54=0,"PAID OFF","")</f>
        <v>PAID OFF</v>
      </c>
      <c r="DE55" s="163" t="str">
        <f t="shared" ref="DE55" ca="1" si="1243">IF(DE54=0,"PAID OFF","")</f>
        <v>PAID OFF</v>
      </c>
      <c r="DF55" s="163" t="str">
        <f t="shared" ref="DF55" ca="1" si="1244">IF(DF54=0,"PAID OFF","")</f>
        <v>PAID OFF</v>
      </c>
      <c r="DG55" s="163" t="str">
        <f t="shared" ref="DG55" ca="1" si="1245">IF(DG54=0,"PAID OFF","")</f>
        <v>PAID OFF</v>
      </c>
      <c r="DH55" s="163" t="str">
        <f t="shared" ref="DH55" ca="1" si="1246">IF(DH54=0,"PAID OFF","")</f>
        <v>PAID OFF</v>
      </c>
      <c r="DI55" s="163" t="str">
        <f t="shared" ref="DI55" ca="1" si="1247">IF(DI54=0,"PAID OFF","")</f>
        <v>PAID OFF</v>
      </c>
      <c r="DJ55" s="163" t="str">
        <f t="shared" ref="DJ55" ca="1" si="1248">IF(DJ54=0,"PAID OFF","")</f>
        <v>PAID OFF</v>
      </c>
      <c r="DK55" s="163" t="str">
        <f t="shared" ref="DK55" ca="1" si="1249">IF(DK54=0,"PAID OFF","")</f>
        <v>PAID OFF</v>
      </c>
      <c r="DL55" s="163" t="str">
        <f t="shared" ref="DL55" ca="1" si="1250">IF(DL54=0,"PAID OFF","")</f>
        <v>PAID OFF</v>
      </c>
      <c r="DM55" s="163" t="str">
        <f t="shared" ref="DM55" ca="1" si="1251">IF(DM54=0,"PAID OFF","")</f>
        <v>PAID OFF</v>
      </c>
      <c r="DN55" s="163" t="str">
        <f t="shared" ref="DN55" ca="1" si="1252">IF(DN54=0,"PAID OFF","")</f>
        <v>PAID OFF</v>
      </c>
      <c r="DO55" s="163" t="str">
        <f t="shared" ref="DO55" ca="1" si="1253">IF(DO54=0,"PAID OFF","")</f>
        <v>PAID OFF</v>
      </c>
      <c r="DP55" s="163" t="str">
        <f t="shared" ref="DP55" ca="1" si="1254">IF(DP54=0,"PAID OFF","")</f>
        <v>PAID OFF</v>
      </c>
      <c r="DQ55" s="163" t="str">
        <f t="shared" ref="DQ55" ca="1" si="1255">IF(DQ54=0,"PAID OFF","")</f>
        <v>PAID OFF</v>
      </c>
      <c r="DR55" s="163" t="str">
        <f t="shared" ref="DR55" ca="1" si="1256">IF(DR54=0,"PAID OFF","")</f>
        <v>PAID OFF</v>
      </c>
      <c r="DS55" s="163" t="str">
        <f t="shared" ref="DS55" ca="1" si="1257">IF(DS54=0,"PAID OFF","")</f>
        <v>PAID OFF</v>
      </c>
      <c r="DT55" s="163" t="str">
        <f t="shared" ref="DT55" ca="1" si="1258">IF(DT54=0,"PAID OFF","")</f>
        <v>PAID OFF</v>
      </c>
      <c r="DU55" s="163" t="str">
        <f t="shared" ref="DU55" ca="1" si="1259">IF(DU54=0,"PAID OFF","")</f>
        <v>PAID OFF</v>
      </c>
      <c r="DV55" s="163" t="str">
        <f t="shared" ref="DV55" ca="1" si="1260">IF(DV54=0,"PAID OFF","")</f>
        <v>PAID OFF</v>
      </c>
      <c r="DW55" s="163" t="str">
        <f t="shared" ref="DW55" ca="1" si="1261">IF(DW54=0,"PAID OFF","")</f>
        <v>PAID OFF</v>
      </c>
      <c r="DX55" s="163" t="str">
        <f t="shared" ref="DX55" ca="1" si="1262">IF(DX54=0,"PAID OFF","")</f>
        <v>PAID OFF</v>
      </c>
      <c r="DY55" s="163" t="str">
        <f t="shared" ref="DY55" ca="1" si="1263">IF(DY54=0,"PAID OFF","")</f>
        <v>PAID OFF</v>
      </c>
      <c r="DZ55" s="163" t="str">
        <f t="shared" ref="DZ55" ca="1" si="1264">IF(DZ54=0,"PAID OFF","")</f>
        <v>PAID OFF</v>
      </c>
      <c r="EA55" s="163" t="str">
        <f t="shared" ref="EA55" ca="1" si="1265">IF(EA54=0,"PAID OFF","")</f>
        <v>PAID OFF</v>
      </c>
      <c r="EB55" s="163" t="str">
        <f t="shared" ref="EB55" ca="1" si="1266">IF(EB54=0,"PAID OFF","")</f>
        <v>PAID OFF</v>
      </c>
      <c r="EC55" s="163" t="str">
        <f t="shared" ref="EC55" ca="1" si="1267">IF(EC54=0,"PAID OFF","")</f>
        <v>PAID OFF</v>
      </c>
      <c r="ED55" s="163" t="str">
        <f t="shared" ref="ED55" ca="1" si="1268">IF(ED54=0,"PAID OFF","")</f>
        <v>PAID OFF</v>
      </c>
      <c r="EE55" s="163" t="str">
        <f t="shared" ref="EE55" ca="1" si="1269">IF(EE54=0,"PAID OFF","")</f>
        <v>PAID OFF</v>
      </c>
    </row>
    <row r="56" spans="1:135" x14ac:dyDescent="0.35">
      <c r="A56" s="27"/>
      <c r="B56" s="153" t="s">
        <v>34</v>
      </c>
      <c r="C56" s="153">
        <f ca="1">IF(C55="PAID OFF",1,1)</f>
        <v>1</v>
      </c>
      <c r="D56" s="153" t="str">
        <f ca="1">IF(D55="PAID OFF","",C56+1)</f>
        <v/>
      </c>
      <c r="E56" s="153" t="str">
        <f ca="1">IF(E55="PAID OFF","",D56+1)</f>
        <v/>
      </c>
      <c r="F56" s="153" t="str">
        <f t="shared" ref="F56:BQ56" ca="1" si="1270">IF(F55="PAID OFF","",E56+1)</f>
        <v/>
      </c>
      <c r="G56" s="153" t="str">
        <f t="shared" ca="1" si="1270"/>
        <v/>
      </c>
      <c r="H56" s="153" t="str">
        <f t="shared" ca="1" si="1270"/>
        <v/>
      </c>
      <c r="I56" s="153" t="str">
        <f t="shared" ca="1" si="1270"/>
        <v/>
      </c>
      <c r="J56" s="153" t="str">
        <f t="shared" ca="1" si="1270"/>
        <v/>
      </c>
      <c r="K56" s="153" t="str">
        <f t="shared" ca="1" si="1270"/>
        <v/>
      </c>
      <c r="L56" s="153" t="str">
        <f t="shared" ca="1" si="1270"/>
        <v/>
      </c>
      <c r="M56" s="153" t="str">
        <f t="shared" ca="1" si="1270"/>
        <v/>
      </c>
      <c r="N56" s="153" t="str">
        <f t="shared" ca="1" si="1270"/>
        <v/>
      </c>
      <c r="O56" s="153" t="str">
        <f t="shared" ca="1" si="1270"/>
        <v/>
      </c>
      <c r="P56" s="153" t="str">
        <f t="shared" ca="1" si="1270"/>
        <v/>
      </c>
      <c r="Q56" s="153" t="str">
        <f t="shared" ca="1" si="1270"/>
        <v/>
      </c>
      <c r="R56" s="153" t="str">
        <f t="shared" ca="1" si="1270"/>
        <v/>
      </c>
      <c r="S56" s="153" t="str">
        <f t="shared" ca="1" si="1270"/>
        <v/>
      </c>
      <c r="T56" s="153" t="str">
        <f t="shared" ca="1" si="1270"/>
        <v/>
      </c>
      <c r="U56" s="153" t="str">
        <f t="shared" ca="1" si="1270"/>
        <v/>
      </c>
      <c r="V56" s="153" t="str">
        <f t="shared" ca="1" si="1270"/>
        <v/>
      </c>
      <c r="W56" s="153" t="str">
        <f t="shared" ca="1" si="1270"/>
        <v/>
      </c>
      <c r="X56" s="153" t="str">
        <f t="shared" ca="1" si="1270"/>
        <v/>
      </c>
      <c r="Y56" s="153" t="str">
        <f t="shared" ca="1" si="1270"/>
        <v/>
      </c>
      <c r="Z56" s="153" t="str">
        <f t="shared" ca="1" si="1270"/>
        <v/>
      </c>
      <c r="AA56" s="153" t="str">
        <f t="shared" ca="1" si="1270"/>
        <v/>
      </c>
      <c r="AB56" s="153" t="str">
        <f t="shared" ca="1" si="1270"/>
        <v/>
      </c>
      <c r="AC56" s="153" t="str">
        <f t="shared" ca="1" si="1270"/>
        <v/>
      </c>
      <c r="AD56" s="153" t="str">
        <f t="shared" ca="1" si="1270"/>
        <v/>
      </c>
      <c r="AE56" s="153" t="str">
        <f t="shared" ca="1" si="1270"/>
        <v/>
      </c>
      <c r="AF56" s="153" t="str">
        <f t="shared" ca="1" si="1270"/>
        <v/>
      </c>
      <c r="AG56" s="153" t="str">
        <f t="shared" ca="1" si="1270"/>
        <v/>
      </c>
      <c r="AH56" s="153" t="str">
        <f t="shared" ca="1" si="1270"/>
        <v/>
      </c>
      <c r="AI56" s="153" t="str">
        <f t="shared" ca="1" si="1270"/>
        <v/>
      </c>
      <c r="AJ56" s="153" t="str">
        <f t="shared" ca="1" si="1270"/>
        <v/>
      </c>
      <c r="AK56" s="153" t="str">
        <f t="shared" ca="1" si="1270"/>
        <v/>
      </c>
      <c r="AL56" s="153" t="str">
        <f t="shared" ca="1" si="1270"/>
        <v/>
      </c>
      <c r="AM56" s="153" t="str">
        <f t="shared" ca="1" si="1270"/>
        <v/>
      </c>
      <c r="AN56" s="153" t="str">
        <f t="shared" ca="1" si="1270"/>
        <v/>
      </c>
      <c r="AO56" s="153" t="str">
        <f t="shared" ca="1" si="1270"/>
        <v/>
      </c>
      <c r="AP56" s="153" t="str">
        <f t="shared" ca="1" si="1270"/>
        <v/>
      </c>
      <c r="AQ56" s="153" t="str">
        <f t="shared" ca="1" si="1270"/>
        <v/>
      </c>
      <c r="AR56" s="153" t="str">
        <f t="shared" ca="1" si="1270"/>
        <v/>
      </c>
      <c r="AS56" s="153" t="str">
        <f t="shared" ca="1" si="1270"/>
        <v/>
      </c>
      <c r="AT56" s="153" t="str">
        <f t="shared" ca="1" si="1270"/>
        <v/>
      </c>
      <c r="AU56" s="153" t="str">
        <f t="shared" ca="1" si="1270"/>
        <v/>
      </c>
      <c r="AV56" s="153" t="str">
        <f t="shared" ca="1" si="1270"/>
        <v/>
      </c>
      <c r="AW56" s="153" t="str">
        <f t="shared" ca="1" si="1270"/>
        <v/>
      </c>
      <c r="AX56" s="153" t="str">
        <f t="shared" ca="1" si="1270"/>
        <v/>
      </c>
      <c r="AY56" s="153" t="str">
        <f t="shared" ca="1" si="1270"/>
        <v/>
      </c>
      <c r="AZ56" s="153" t="str">
        <f t="shared" ca="1" si="1270"/>
        <v/>
      </c>
      <c r="BA56" s="153" t="str">
        <f t="shared" ca="1" si="1270"/>
        <v/>
      </c>
      <c r="BB56" s="153" t="str">
        <f t="shared" ca="1" si="1270"/>
        <v/>
      </c>
      <c r="BC56" s="153" t="str">
        <f t="shared" ca="1" si="1270"/>
        <v/>
      </c>
      <c r="BD56" s="153" t="str">
        <f t="shared" ca="1" si="1270"/>
        <v/>
      </c>
      <c r="BE56" s="153" t="str">
        <f t="shared" ca="1" si="1270"/>
        <v/>
      </c>
      <c r="BF56" s="153" t="str">
        <f t="shared" ca="1" si="1270"/>
        <v/>
      </c>
      <c r="BG56" s="153" t="str">
        <f t="shared" ca="1" si="1270"/>
        <v/>
      </c>
      <c r="BH56" s="153" t="str">
        <f t="shared" ca="1" si="1270"/>
        <v/>
      </c>
      <c r="BI56" s="153" t="str">
        <f t="shared" ca="1" si="1270"/>
        <v/>
      </c>
      <c r="BJ56" s="153" t="str">
        <f t="shared" ca="1" si="1270"/>
        <v/>
      </c>
      <c r="BK56" s="153" t="str">
        <f t="shared" ca="1" si="1270"/>
        <v/>
      </c>
      <c r="BL56" s="153" t="str">
        <f t="shared" ca="1" si="1270"/>
        <v/>
      </c>
      <c r="BM56" s="153" t="str">
        <f t="shared" ca="1" si="1270"/>
        <v/>
      </c>
      <c r="BN56" s="153" t="str">
        <f t="shared" ca="1" si="1270"/>
        <v/>
      </c>
      <c r="BO56" s="153" t="str">
        <f t="shared" ca="1" si="1270"/>
        <v/>
      </c>
      <c r="BP56" s="153" t="str">
        <f t="shared" ca="1" si="1270"/>
        <v/>
      </c>
      <c r="BQ56" s="153" t="str">
        <f t="shared" ca="1" si="1270"/>
        <v/>
      </c>
      <c r="BR56" s="153" t="str">
        <f t="shared" ref="BR56:CU56" ca="1" si="1271">IF(BR55="PAID OFF","",BQ56+1)</f>
        <v/>
      </c>
      <c r="BS56" s="153" t="str">
        <f t="shared" ca="1" si="1271"/>
        <v/>
      </c>
      <c r="BT56" s="153" t="str">
        <f t="shared" ca="1" si="1271"/>
        <v/>
      </c>
      <c r="BU56" s="153" t="str">
        <f t="shared" ca="1" si="1271"/>
        <v/>
      </c>
      <c r="BV56" s="153" t="str">
        <f t="shared" ca="1" si="1271"/>
        <v/>
      </c>
      <c r="BW56" s="153" t="str">
        <f t="shared" ca="1" si="1271"/>
        <v/>
      </c>
      <c r="BX56" s="153" t="str">
        <f t="shared" ca="1" si="1271"/>
        <v/>
      </c>
      <c r="BY56" s="153" t="str">
        <f t="shared" ca="1" si="1271"/>
        <v/>
      </c>
      <c r="BZ56" s="153" t="str">
        <f t="shared" ca="1" si="1271"/>
        <v/>
      </c>
      <c r="CA56" s="153" t="str">
        <f t="shared" ca="1" si="1271"/>
        <v/>
      </c>
      <c r="CB56" s="153" t="str">
        <f t="shared" ca="1" si="1271"/>
        <v/>
      </c>
      <c r="CC56" s="153" t="str">
        <f t="shared" ca="1" si="1271"/>
        <v/>
      </c>
      <c r="CD56" s="153" t="str">
        <f t="shared" ca="1" si="1271"/>
        <v/>
      </c>
      <c r="CE56" s="153" t="str">
        <f t="shared" ca="1" si="1271"/>
        <v/>
      </c>
      <c r="CF56" s="153" t="str">
        <f t="shared" ca="1" si="1271"/>
        <v/>
      </c>
      <c r="CG56" s="153" t="str">
        <f t="shared" ca="1" si="1271"/>
        <v/>
      </c>
      <c r="CH56" s="153" t="str">
        <f t="shared" ca="1" si="1271"/>
        <v/>
      </c>
      <c r="CI56" s="153" t="str">
        <f t="shared" ca="1" si="1271"/>
        <v/>
      </c>
      <c r="CJ56" s="153" t="str">
        <f t="shared" ca="1" si="1271"/>
        <v/>
      </c>
      <c r="CK56" s="153" t="str">
        <f t="shared" ca="1" si="1271"/>
        <v/>
      </c>
      <c r="CL56" s="153" t="str">
        <f t="shared" ca="1" si="1271"/>
        <v/>
      </c>
      <c r="CM56" s="153" t="str">
        <f t="shared" ca="1" si="1271"/>
        <v/>
      </c>
      <c r="CN56" s="153" t="str">
        <f t="shared" ca="1" si="1271"/>
        <v/>
      </c>
      <c r="CO56" s="153" t="str">
        <f t="shared" ca="1" si="1271"/>
        <v/>
      </c>
      <c r="CP56" s="153" t="str">
        <f t="shared" ca="1" si="1271"/>
        <v/>
      </c>
      <c r="CQ56" s="153" t="str">
        <f t="shared" ca="1" si="1271"/>
        <v/>
      </c>
      <c r="CR56" s="153" t="str">
        <f t="shared" ca="1" si="1271"/>
        <v/>
      </c>
      <c r="CS56" s="153" t="str">
        <f t="shared" ca="1" si="1271"/>
        <v/>
      </c>
      <c r="CT56" s="153" t="str">
        <f t="shared" ca="1" si="1271"/>
        <v/>
      </c>
      <c r="CU56" s="153" t="str">
        <f t="shared" ca="1" si="1271"/>
        <v/>
      </c>
      <c r="CV56" s="153" t="str">
        <f t="shared" ref="CV56" ca="1" si="1272">IF(CV55="PAID OFF","",CU56+1)</f>
        <v/>
      </c>
      <c r="CW56" s="153" t="str">
        <f t="shared" ref="CW56" ca="1" si="1273">IF(CW55="PAID OFF","",CV56+1)</f>
        <v/>
      </c>
      <c r="CX56" s="153" t="str">
        <f t="shared" ref="CX56" ca="1" si="1274">IF(CX55="PAID OFF","",CW56+1)</f>
        <v/>
      </c>
      <c r="CY56" s="153" t="str">
        <f t="shared" ref="CY56" ca="1" si="1275">IF(CY55="PAID OFF","",CX56+1)</f>
        <v/>
      </c>
      <c r="CZ56" s="153" t="str">
        <f t="shared" ref="CZ56" ca="1" si="1276">IF(CZ55="PAID OFF","",CY56+1)</f>
        <v/>
      </c>
      <c r="DA56" s="153" t="str">
        <f t="shared" ref="DA56" ca="1" si="1277">IF(DA55="PAID OFF","",CZ56+1)</f>
        <v/>
      </c>
      <c r="DB56" s="153" t="str">
        <f t="shared" ref="DB56" ca="1" si="1278">IF(DB55="PAID OFF","",DA56+1)</f>
        <v/>
      </c>
      <c r="DC56" s="153" t="str">
        <f t="shared" ref="DC56" ca="1" si="1279">IF(DC55="PAID OFF","",DB56+1)</f>
        <v/>
      </c>
      <c r="DD56" s="153" t="str">
        <f t="shared" ref="DD56" ca="1" si="1280">IF(DD55="PAID OFF","",DC56+1)</f>
        <v/>
      </c>
      <c r="DE56" s="153" t="str">
        <f t="shared" ref="DE56" ca="1" si="1281">IF(DE55="PAID OFF","",DD56+1)</f>
        <v/>
      </c>
      <c r="DF56" s="153" t="str">
        <f t="shared" ref="DF56" ca="1" si="1282">IF(DF55="PAID OFF","",DE56+1)</f>
        <v/>
      </c>
      <c r="DG56" s="153" t="str">
        <f t="shared" ref="DG56" ca="1" si="1283">IF(DG55="PAID OFF","",DF56+1)</f>
        <v/>
      </c>
      <c r="DH56" s="153" t="str">
        <f t="shared" ref="DH56" ca="1" si="1284">IF(DH55="PAID OFF","",DG56+1)</f>
        <v/>
      </c>
      <c r="DI56" s="153" t="str">
        <f t="shared" ref="DI56" ca="1" si="1285">IF(DI55="PAID OFF","",DH56+1)</f>
        <v/>
      </c>
      <c r="DJ56" s="153" t="str">
        <f t="shared" ref="DJ56" ca="1" si="1286">IF(DJ55="PAID OFF","",DI56+1)</f>
        <v/>
      </c>
      <c r="DK56" s="153" t="str">
        <f t="shared" ref="DK56" ca="1" si="1287">IF(DK55="PAID OFF","",DJ56+1)</f>
        <v/>
      </c>
      <c r="DL56" s="153" t="str">
        <f t="shared" ref="DL56" ca="1" si="1288">IF(DL55="PAID OFF","",DK56+1)</f>
        <v/>
      </c>
      <c r="DM56" s="153" t="str">
        <f t="shared" ref="DM56" ca="1" si="1289">IF(DM55="PAID OFF","",DL56+1)</f>
        <v/>
      </c>
      <c r="DN56" s="153" t="str">
        <f t="shared" ref="DN56" ca="1" si="1290">IF(DN55="PAID OFF","",DM56+1)</f>
        <v/>
      </c>
      <c r="DO56" s="153" t="str">
        <f t="shared" ref="DO56" ca="1" si="1291">IF(DO55="PAID OFF","",DN56+1)</f>
        <v/>
      </c>
      <c r="DP56" s="153" t="str">
        <f t="shared" ref="DP56" ca="1" si="1292">IF(DP55="PAID OFF","",DO56+1)</f>
        <v/>
      </c>
      <c r="DQ56" s="153" t="str">
        <f t="shared" ref="DQ56" ca="1" si="1293">IF(DQ55="PAID OFF","",DP56+1)</f>
        <v/>
      </c>
      <c r="DR56" s="153" t="str">
        <f t="shared" ref="DR56" ca="1" si="1294">IF(DR55="PAID OFF","",DQ56+1)</f>
        <v/>
      </c>
      <c r="DS56" s="153" t="str">
        <f t="shared" ref="DS56" ca="1" si="1295">IF(DS55="PAID OFF","",DR56+1)</f>
        <v/>
      </c>
      <c r="DT56" s="153" t="str">
        <f t="shared" ref="DT56" ca="1" si="1296">IF(DT55="PAID OFF","",DS56+1)</f>
        <v/>
      </c>
      <c r="DU56" s="153" t="str">
        <f t="shared" ref="DU56" ca="1" si="1297">IF(DU55="PAID OFF","",DT56+1)</f>
        <v/>
      </c>
      <c r="DV56" s="153" t="str">
        <f t="shared" ref="DV56" ca="1" si="1298">IF(DV55="PAID OFF","",DU56+1)</f>
        <v/>
      </c>
      <c r="DW56" s="153" t="str">
        <f t="shared" ref="DW56" ca="1" si="1299">IF(DW55="PAID OFF","",DV56+1)</f>
        <v/>
      </c>
      <c r="DX56" s="153" t="str">
        <f t="shared" ref="DX56" ca="1" si="1300">IF(DX55="PAID OFF","",DW56+1)</f>
        <v/>
      </c>
      <c r="DY56" s="153" t="str">
        <f t="shared" ref="DY56" ca="1" si="1301">IF(DY55="PAID OFF","",DX56+1)</f>
        <v/>
      </c>
      <c r="DZ56" s="153" t="str">
        <f t="shared" ref="DZ56" ca="1" si="1302">IF(DZ55="PAID OFF","",DY56+1)</f>
        <v/>
      </c>
      <c r="EA56" s="153" t="str">
        <f t="shared" ref="EA56" ca="1" si="1303">IF(EA55="PAID OFF","",DZ56+1)</f>
        <v/>
      </c>
      <c r="EB56" s="153" t="str">
        <f t="shared" ref="EB56" ca="1" si="1304">IF(EB55="PAID OFF","",EA56+1)</f>
        <v/>
      </c>
      <c r="EC56" s="153" t="str">
        <f t="shared" ref="EC56" ca="1" si="1305">IF(EC55="PAID OFF","",EB56+1)</f>
        <v/>
      </c>
      <c r="ED56" s="153" t="str">
        <f t="shared" ref="ED56" ca="1" si="1306">IF(ED55="PAID OFF","",EC56+1)</f>
        <v/>
      </c>
      <c r="EE56" s="153" t="str">
        <f t="shared" ref="EE56" ca="1" si="1307">IF(EE55="PAID OFF","",ED56+1)</f>
        <v/>
      </c>
    </row>
    <row r="57" spans="1:135" x14ac:dyDescent="0.35">
      <c r="A57" s="15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</row>
    <row r="58" spans="1:135" x14ac:dyDescent="0.35">
      <c r="A58" s="32" t="s">
        <v>28</v>
      </c>
      <c r="B58" s="155" t="str">
        <f ca="1">IF('In depth results'!J9="","",'In depth results'!J9)</f>
        <v>Student loan</v>
      </c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/>
      <c r="DD58" s="156"/>
      <c r="DE58" s="156"/>
      <c r="DF58" s="156"/>
      <c r="DG58" s="156"/>
      <c r="DH58" s="156"/>
      <c r="DI58" s="156"/>
      <c r="DJ58" s="156"/>
      <c r="DK58" s="156"/>
      <c r="DL58" s="156"/>
      <c r="DM58" s="156"/>
      <c r="DN58" s="156"/>
      <c r="DO58" s="156"/>
      <c r="DP58" s="156"/>
      <c r="DQ58" s="156"/>
      <c r="DR58" s="156"/>
      <c r="DS58" s="156"/>
      <c r="DT58" s="156"/>
      <c r="DU58" s="156"/>
      <c r="DV58" s="156"/>
      <c r="DW58" s="156"/>
      <c r="DX58" s="156"/>
      <c r="DY58" s="156"/>
      <c r="DZ58" s="156"/>
      <c r="EA58" s="156"/>
      <c r="EB58" s="156"/>
      <c r="EC58" s="156"/>
      <c r="ED58" s="156"/>
      <c r="EE58" s="156"/>
    </row>
    <row r="59" spans="1:135" x14ac:dyDescent="0.35">
      <c r="A59" s="33"/>
      <c r="B59" s="156" t="s">
        <v>21</v>
      </c>
      <c r="C59" s="156"/>
      <c r="D59" s="157">
        <f ca="1">C63</f>
        <v>9900</v>
      </c>
      <c r="E59" s="157">
        <f ca="1">D63</f>
        <v>9800</v>
      </c>
      <c r="F59" s="157">
        <f t="shared" ref="F59:BQ59" ca="1" si="1308">E63</f>
        <v>9700</v>
      </c>
      <c r="G59" s="157">
        <f t="shared" ca="1" si="1308"/>
        <v>9600</v>
      </c>
      <c r="H59" s="157">
        <f t="shared" ca="1" si="1308"/>
        <v>9500</v>
      </c>
      <c r="I59" s="157">
        <f t="shared" ca="1" si="1308"/>
        <v>9400</v>
      </c>
      <c r="J59" s="157">
        <f t="shared" ca="1" si="1308"/>
        <v>9300</v>
      </c>
      <c r="K59" s="157">
        <f t="shared" ca="1" si="1308"/>
        <v>9200</v>
      </c>
      <c r="L59" s="157">
        <f t="shared" ca="1" si="1308"/>
        <v>9100</v>
      </c>
      <c r="M59" s="157">
        <f t="shared" ca="1" si="1308"/>
        <v>9000</v>
      </c>
      <c r="N59" s="157">
        <f t="shared" ca="1" si="1308"/>
        <v>8900</v>
      </c>
      <c r="O59" s="157">
        <f t="shared" ca="1" si="1308"/>
        <v>8800</v>
      </c>
      <c r="P59" s="157">
        <f t="shared" ca="1" si="1308"/>
        <v>8700</v>
      </c>
      <c r="Q59" s="157">
        <f t="shared" ca="1" si="1308"/>
        <v>8600</v>
      </c>
      <c r="R59" s="157">
        <f t="shared" ca="1" si="1308"/>
        <v>8500</v>
      </c>
      <c r="S59" s="157">
        <f t="shared" ca="1" si="1308"/>
        <v>8400</v>
      </c>
      <c r="T59" s="157">
        <f t="shared" ca="1" si="1308"/>
        <v>8300</v>
      </c>
      <c r="U59" s="157">
        <f t="shared" ca="1" si="1308"/>
        <v>8200</v>
      </c>
      <c r="V59" s="157">
        <f t="shared" ca="1" si="1308"/>
        <v>8100</v>
      </c>
      <c r="W59" s="157">
        <f t="shared" ca="1" si="1308"/>
        <v>8000</v>
      </c>
      <c r="X59" s="157">
        <f t="shared" ca="1" si="1308"/>
        <v>7900</v>
      </c>
      <c r="Y59" s="157">
        <f t="shared" ca="1" si="1308"/>
        <v>7800</v>
      </c>
      <c r="Z59" s="157">
        <f t="shared" ca="1" si="1308"/>
        <v>7700</v>
      </c>
      <c r="AA59" s="157">
        <f t="shared" ca="1" si="1308"/>
        <v>7600</v>
      </c>
      <c r="AB59" s="157">
        <f t="shared" ca="1" si="1308"/>
        <v>7500</v>
      </c>
      <c r="AC59" s="157">
        <f t="shared" ca="1" si="1308"/>
        <v>7400</v>
      </c>
      <c r="AD59" s="157">
        <f t="shared" ca="1" si="1308"/>
        <v>7300</v>
      </c>
      <c r="AE59" s="157">
        <f t="shared" ca="1" si="1308"/>
        <v>7200</v>
      </c>
      <c r="AF59" s="157">
        <f t="shared" ca="1" si="1308"/>
        <v>7100</v>
      </c>
      <c r="AG59" s="157">
        <f t="shared" ca="1" si="1308"/>
        <v>7000</v>
      </c>
      <c r="AH59" s="157">
        <f t="shared" ca="1" si="1308"/>
        <v>6900</v>
      </c>
      <c r="AI59" s="157">
        <f t="shared" ca="1" si="1308"/>
        <v>6800</v>
      </c>
      <c r="AJ59" s="157">
        <f t="shared" ca="1" si="1308"/>
        <v>6700</v>
      </c>
      <c r="AK59" s="157">
        <f t="shared" ca="1" si="1308"/>
        <v>6600</v>
      </c>
      <c r="AL59" s="157">
        <f t="shared" ca="1" si="1308"/>
        <v>6500</v>
      </c>
      <c r="AM59" s="157">
        <f t="shared" ca="1" si="1308"/>
        <v>6400</v>
      </c>
      <c r="AN59" s="157">
        <f t="shared" ca="1" si="1308"/>
        <v>6300</v>
      </c>
      <c r="AO59" s="157">
        <f t="shared" ca="1" si="1308"/>
        <v>6200</v>
      </c>
      <c r="AP59" s="157">
        <f t="shared" ca="1" si="1308"/>
        <v>6100</v>
      </c>
      <c r="AQ59" s="157">
        <f t="shared" ca="1" si="1308"/>
        <v>6000</v>
      </c>
      <c r="AR59" s="157">
        <f t="shared" ca="1" si="1308"/>
        <v>5900</v>
      </c>
      <c r="AS59" s="157">
        <f t="shared" ca="1" si="1308"/>
        <v>5800</v>
      </c>
      <c r="AT59" s="157">
        <f t="shared" ca="1" si="1308"/>
        <v>5700</v>
      </c>
      <c r="AU59" s="157">
        <f t="shared" ca="1" si="1308"/>
        <v>5600</v>
      </c>
      <c r="AV59" s="157">
        <f t="shared" ca="1" si="1308"/>
        <v>5500</v>
      </c>
      <c r="AW59" s="157">
        <f t="shared" ca="1" si="1308"/>
        <v>5400</v>
      </c>
      <c r="AX59" s="157">
        <f t="shared" ca="1" si="1308"/>
        <v>5300</v>
      </c>
      <c r="AY59" s="157">
        <f t="shared" ca="1" si="1308"/>
        <v>5200</v>
      </c>
      <c r="AZ59" s="157">
        <f t="shared" ca="1" si="1308"/>
        <v>5100</v>
      </c>
      <c r="BA59" s="157">
        <f t="shared" ca="1" si="1308"/>
        <v>5000</v>
      </c>
      <c r="BB59" s="157">
        <f t="shared" ca="1" si="1308"/>
        <v>4900</v>
      </c>
      <c r="BC59" s="157">
        <f t="shared" ca="1" si="1308"/>
        <v>4800</v>
      </c>
      <c r="BD59" s="157">
        <f t="shared" ca="1" si="1308"/>
        <v>4700</v>
      </c>
      <c r="BE59" s="157">
        <f t="shared" ca="1" si="1308"/>
        <v>4600</v>
      </c>
      <c r="BF59" s="157">
        <f t="shared" ca="1" si="1308"/>
        <v>4500</v>
      </c>
      <c r="BG59" s="157">
        <f t="shared" ca="1" si="1308"/>
        <v>4400</v>
      </c>
      <c r="BH59" s="157">
        <f t="shared" ca="1" si="1308"/>
        <v>4300</v>
      </c>
      <c r="BI59" s="157">
        <f t="shared" ca="1" si="1308"/>
        <v>4200</v>
      </c>
      <c r="BJ59" s="157">
        <f t="shared" ca="1" si="1308"/>
        <v>4100</v>
      </c>
      <c r="BK59" s="157">
        <f t="shared" ca="1" si="1308"/>
        <v>4000</v>
      </c>
      <c r="BL59" s="157">
        <f t="shared" ca="1" si="1308"/>
        <v>3900</v>
      </c>
      <c r="BM59" s="157">
        <f t="shared" ca="1" si="1308"/>
        <v>3800</v>
      </c>
      <c r="BN59" s="157">
        <f t="shared" ca="1" si="1308"/>
        <v>3700</v>
      </c>
      <c r="BO59" s="157">
        <f t="shared" ca="1" si="1308"/>
        <v>3600</v>
      </c>
      <c r="BP59" s="157">
        <f t="shared" ca="1" si="1308"/>
        <v>3500</v>
      </c>
      <c r="BQ59" s="157">
        <f t="shared" ca="1" si="1308"/>
        <v>3400</v>
      </c>
      <c r="BR59" s="157">
        <f t="shared" ref="BR59:CU59" ca="1" si="1309">BQ63</f>
        <v>3300</v>
      </c>
      <c r="BS59" s="157">
        <f t="shared" ca="1" si="1309"/>
        <v>3200</v>
      </c>
      <c r="BT59" s="157">
        <f t="shared" ca="1" si="1309"/>
        <v>3100</v>
      </c>
      <c r="BU59" s="157">
        <f t="shared" ca="1" si="1309"/>
        <v>3000</v>
      </c>
      <c r="BV59" s="157">
        <f t="shared" ca="1" si="1309"/>
        <v>2900</v>
      </c>
      <c r="BW59" s="157">
        <f t="shared" ca="1" si="1309"/>
        <v>2800</v>
      </c>
      <c r="BX59" s="157">
        <f t="shared" ca="1" si="1309"/>
        <v>2700</v>
      </c>
      <c r="BY59" s="157">
        <f t="shared" ca="1" si="1309"/>
        <v>2600</v>
      </c>
      <c r="BZ59" s="157">
        <f t="shared" ca="1" si="1309"/>
        <v>2500</v>
      </c>
      <c r="CA59" s="157">
        <f t="shared" ca="1" si="1309"/>
        <v>2400</v>
      </c>
      <c r="CB59" s="157">
        <f t="shared" ca="1" si="1309"/>
        <v>2300</v>
      </c>
      <c r="CC59" s="157">
        <f t="shared" ca="1" si="1309"/>
        <v>2200</v>
      </c>
      <c r="CD59" s="157">
        <f t="shared" ca="1" si="1309"/>
        <v>2100</v>
      </c>
      <c r="CE59" s="157">
        <f t="shared" ca="1" si="1309"/>
        <v>2000</v>
      </c>
      <c r="CF59" s="157">
        <f t="shared" ca="1" si="1309"/>
        <v>1900</v>
      </c>
      <c r="CG59" s="157">
        <f t="shared" ca="1" si="1309"/>
        <v>1800</v>
      </c>
      <c r="CH59" s="157">
        <f t="shared" ca="1" si="1309"/>
        <v>1700</v>
      </c>
      <c r="CI59" s="157">
        <f t="shared" ca="1" si="1309"/>
        <v>1600</v>
      </c>
      <c r="CJ59" s="157">
        <f t="shared" ca="1" si="1309"/>
        <v>1500</v>
      </c>
      <c r="CK59" s="157">
        <f t="shared" ca="1" si="1309"/>
        <v>1400</v>
      </c>
      <c r="CL59" s="157">
        <f t="shared" ca="1" si="1309"/>
        <v>1300</v>
      </c>
      <c r="CM59" s="157">
        <f t="shared" ca="1" si="1309"/>
        <v>1200</v>
      </c>
      <c r="CN59" s="157">
        <f t="shared" ca="1" si="1309"/>
        <v>1100</v>
      </c>
      <c r="CO59" s="157">
        <f t="shared" ca="1" si="1309"/>
        <v>1000</v>
      </c>
      <c r="CP59" s="157">
        <f t="shared" ca="1" si="1309"/>
        <v>900</v>
      </c>
      <c r="CQ59" s="157">
        <f t="shared" ca="1" si="1309"/>
        <v>800</v>
      </c>
      <c r="CR59" s="157">
        <f t="shared" ca="1" si="1309"/>
        <v>700</v>
      </c>
      <c r="CS59" s="157">
        <f t="shared" ca="1" si="1309"/>
        <v>600</v>
      </c>
      <c r="CT59" s="157">
        <f t="shared" ca="1" si="1309"/>
        <v>500</v>
      </c>
      <c r="CU59" s="157">
        <f t="shared" ca="1" si="1309"/>
        <v>400</v>
      </c>
      <c r="CV59" s="157">
        <f t="shared" ref="CV59" ca="1" si="1310">CU63</f>
        <v>300</v>
      </c>
      <c r="CW59" s="157">
        <f t="shared" ref="CW59" ca="1" si="1311">CV63</f>
        <v>200</v>
      </c>
      <c r="CX59" s="157">
        <f t="shared" ref="CX59" ca="1" si="1312">CW63</f>
        <v>100</v>
      </c>
      <c r="CY59" s="157">
        <f t="shared" ref="CY59" ca="1" si="1313">CX63</f>
        <v>0</v>
      </c>
      <c r="CZ59" s="157">
        <f t="shared" ref="CZ59" ca="1" si="1314">CY63</f>
        <v>0</v>
      </c>
      <c r="DA59" s="157">
        <f t="shared" ref="DA59" ca="1" si="1315">CZ63</f>
        <v>0</v>
      </c>
      <c r="DB59" s="157">
        <f t="shared" ref="DB59" ca="1" si="1316">DA63</f>
        <v>0</v>
      </c>
      <c r="DC59" s="157">
        <f t="shared" ref="DC59" ca="1" si="1317">DB63</f>
        <v>0</v>
      </c>
      <c r="DD59" s="157">
        <f t="shared" ref="DD59" ca="1" si="1318">DC63</f>
        <v>0</v>
      </c>
      <c r="DE59" s="157">
        <f t="shared" ref="DE59" ca="1" si="1319">DD63</f>
        <v>0</v>
      </c>
      <c r="DF59" s="157">
        <f t="shared" ref="DF59" ca="1" si="1320">DE63</f>
        <v>0</v>
      </c>
      <c r="DG59" s="157">
        <f t="shared" ref="DG59" ca="1" si="1321">DF63</f>
        <v>0</v>
      </c>
      <c r="DH59" s="157">
        <f t="shared" ref="DH59" ca="1" si="1322">DG63</f>
        <v>0</v>
      </c>
      <c r="DI59" s="157">
        <f t="shared" ref="DI59" ca="1" si="1323">DH63</f>
        <v>0</v>
      </c>
      <c r="DJ59" s="157">
        <f t="shared" ref="DJ59" ca="1" si="1324">DI63</f>
        <v>0</v>
      </c>
      <c r="DK59" s="157">
        <f t="shared" ref="DK59" ca="1" si="1325">DJ63</f>
        <v>0</v>
      </c>
      <c r="DL59" s="157">
        <f t="shared" ref="DL59" ca="1" si="1326">DK63</f>
        <v>0</v>
      </c>
      <c r="DM59" s="157">
        <f t="shared" ref="DM59" ca="1" si="1327">DL63</f>
        <v>0</v>
      </c>
      <c r="DN59" s="157">
        <f t="shared" ref="DN59" ca="1" si="1328">DM63</f>
        <v>0</v>
      </c>
      <c r="DO59" s="157">
        <f t="shared" ref="DO59" ca="1" si="1329">DN63</f>
        <v>0</v>
      </c>
      <c r="DP59" s="157">
        <f t="shared" ref="DP59" ca="1" si="1330">DO63</f>
        <v>0</v>
      </c>
      <c r="DQ59" s="157">
        <f t="shared" ref="DQ59" ca="1" si="1331">DP63</f>
        <v>0</v>
      </c>
      <c r="DR59" s="157">
        <f t="shared" ref="DR59" ca="1" si="1332">DQ63</f>
        <v>0</v>
      </c>
      <c r="DS59" s="157">
        <f t="shared" ref="DS59" ca="1" si="1333">DR63</f>
        <v>0</v>
      </c>
      <c r="DT59" s="157">
        <f t="shared" ref="DT59" ca="1" si="1334">DS63</f>
        <v>0</v>
      </c>
      <c r="DU59" s="157">
        <f t="shared" ref="DU59" ca="1" si="1335">DT63</f>
        <v>0</v>
      </c>
      <c r="DV59" s="157">
        <f t="shared" ref="DV59" ca="1" si="1336">DU63</f>
        <v>0</v>
      </c>
      <c r="DW59" s="157">
        <f t="shared" ref="DW59" ca="1" si="1337">DV63</f>
        <v>0</v>
      </c>
      <c r="DX59" s="157">
        <f t="shared" ref="DX59" ca="1" si="1338">DW63</f>
        <v>0</v>
      </c>
      <c r="DY59" s="157">
        <f t="shared" ref="DY59" ca="1" si="1339">DX63</f>
        <v>0</v>
      </c>
      <c r="DZ59" s="157">
        <f t="shared" ref="DZ59" ca="1" si="1340">DY63</f>
        <v>0</v>
      </c>
      <c r="EA59" s="157">
        <f t="shared" ref="EA59" ca="1" si="1341">DZ63</f>
        <v>0</v>
      </c>
      <c r="EB59" s="157">
        <f t="shared" ref="EB59" ca="1" si="1342">EA63</f>
        <v>0</v>
      </c>
      <c r="EC59" s="157">
        <f t="shared" ref="EC59" ca="1" si="1343">EB63</f>
        <v>0</v>
      </c>
      <c r="ED59" s="157">
        <f t="shared" ref="ED59" ca="1" si="1344">EC63</f>
        <v>0</v>
      </c>
      <c r="EE59" s="157">
        <f t="shared" ref="EE59" ca="1" si="1345">ED63</f>
        <v>0</v>
      </c>
    </row>
    <row r="60" spans="1:135" x14ac:dyDescent="0.35">
      <c r="A60" s="33"/>
      <c r="B60" s="156" t="s">
        <v>22</v>
      </c>
      <c r="C60" s="157">
        <f ca="1">C61*('In depth results'!L9/12)</f>
        <v>0</v>
      </c>
      <c r="D60" s="157">
        <f ca="1">D59*('In depth results'!$C$9/12)</f>
        <v>0</v>
      </c>
      <c r="E60" s="157">
        <f ca="1">E59*('In depth results'!$C$9/12)</f>
        <v>0</v>
      </c>
      <c r="F60" s="157">
        <f ca="1">F59*('In depth results'!$C$9/12)</f>
        <v>0</v>
      </c>
      <c r="G60" s="157">
        <f ca="1">G59*('In depth results'!$C$9/12)</f>
        <v>0</v>
      </c>
      <c r="H60" s="157">
        <f ca="1">H59*('In depth results'!$C$9/12)</f>
        <v>0</v>
      </c>
      <c r="I60" s="157">
        <f ca="1">I59*('In depth results'!$C$9/12)</f>
        <v>0</v>
      </c>
      <c r="J60" s="157">
        <f ca="1">J59*('In depth results'!$C$9/12)</f>
        <v>0</v>
      </c>
      <c r="K60" s="157">
        <f ca="1">K59*('In depth results'!$C$9/12)</f>
        <v>0</v>
      </c>
      <c r="L60" s="157">
        <f ca="1">L59*('In depth results'!$C$9/12)</f>
        <v>0</v>
      </c>
      <c r="M60" s="157">
        <f ca="1">M59*('In depth results'!$C$9/12)</f>
        <v>0</v>
      </c>
      <c r="N60" s="157">
        <f ca="1">N59*('In depth results'!$C$9/12)</f>
        <v>0</v>
      </c>
      <c r="O60" s="157">
        <f ca="1">O59*('In depth results'!$C$9/12)</f>
        <v>0</v>
      </c>
      <c r="P60" s="157">
        <f ca="1">P59*('In depth results'!$C$9/12)</f>
        <v>0</v>
      </c>
      <c r="Q60" s="157">
        <f ca="1">Q59*('In depth results'!$C$9/12)</f>
        <v>0</v>
      </c>
      <c r="R60" s="157">
        <f ca="1">R59*('In depth results'!$C$9/12)</f>
        <v>0</v>
      </c>
      <c r="S60" s="157">
        <f ca="1">S59*('In depth results'!$C$9/12)</f>
        <v>0</v>
      </c>
      <c r="T60" s="157">
        <f ca="1">T59*('In depth results'!$C$9/12)</f>
        <v>0</v>
      </c>
      <c r="U60" s="157">
        <f ca="1">U59*('In depth results'!$C$9/12)</f>
        <v>0</v>
      </c>
      <c r="V60" s="157">
        <f ca="1">V59*('In depth results'!$C$9/12)</f>
        <v>0</v>
      </c>
      <c r="W60" s="157">
        <f ca="1">W59*('In depth results'!$C$9/12)</f>
        <v>0</v>
      </c>
      <c r="X60" s="157">
        <f ca="1">X59*('In depth results'!$C$9/12)</f>
        <v>0</v>
      </c>
      <c r="Y60" s="157">
        <f ca="1">Y59*('In depth results'!$C$9/12)</f>
        <v>0</v>
      </c>
      <c r="Z60" s="157">
        <f ca="1">Z59*('In depth results'!$C$9/12)</f>
        <v>0</v>
      </c>
      <c r="AA60" s="157">
        <f ca="1">AA59*('In depth results'!$C$9/12)</f>
        <v>0</v>
      </c>
      <c r="AB60" s="157">
        <f ca="1">AB59*('In depth results'!$C$9/12)</f>
        <v>0</v>
      </c>
      <c r="AC60" s="157">
        <f ca="1">AC59*('In depth results'!$C$9/12)</f>
        <v>0</v>
      </c>
      <c r="AD60" s="157">
        <f ca="1">AD59*('In depth results'!$C$9/12)</f>
        <v>0</v>
      </c>
      <c r="AE60" s="157">
        <f ca="1">AE59*('In depth results'!$C$9/12)</f>
        <v>0</v>
      </c>
      <c r="AF60" s="157">
        <f ca="1">AF59*('In depth results'!$C$9/12)</f>
        <v>0</v>
      </c>
      <c r="AG60" s="157">
        <f ca="1">AG59*('In depth results'!$C$9/12)</f>
        <v>0</v>
      </c>
      <c r="AH60" s="157">
        <f ca="1">AH59*('In depth results'!$C$9/12)</f>
        <v>0</v>
      </c>
      <c r="AI60" s="157">
        <f ca="1">AI59*('In depth results'!$C$9/12)</f>
        <v>0</v>
      </c>
      <c r="AJ60" s="157">
        <f ca="1">AJ59*('In depth results'!$C$9/12)</f>
        <v>0</v>
      </c>
      <c r="AK60" s="157">
        <f ca="1">AK59*('In depth results'!$C$9/12)</f>
        <v>0</v>
      </c>
      <c r="AL60" s="157">
        <f ca="1">AL59*('In depth results'!$C$9/12)</f>
        <v>0</v>
      </c>
      <c r="AM60" s="157">
        <f ca="1">AM59*('In depth results'!$C$9/12)</f>
        <v>0</v>
      </c>
      <c r="AN60" s="157">
        <f ca="1">AN59*('In depth results'!$C$9/12)</f>
        <v>0</v>
      </c>
      <c r="AO60" s="157">
        <f ca="1">AO59*('In depth results'!$C$9/12)</f>
        <v>0</v>
      </c>
      <c r="AP60" s="157">
        <f ca="1">AP59*('In depth results'!$C$9/12)</f>
        <v>0</v>
      </c>
      <c r="AQ60" s="157">
        <f ca="1">AQ59*('In depth results'!$C$9/12)</f>
        <v>0</v>
      </c>
      <c r="AR60" s="157">
        <f ca="1">AR59*('In depth results'!$C$9/12)</f>
        <v>0</v>
      </c>
      <c r="AS60" s="157">
        <f ca="1">AS59*('In depth results'!$C$9/12)</f>
        <v>0</v>
      </c>
      <c r="AT60" s="157">
        <f ca="1">AT59*('In depth results'!$C$9/12)</f>
        <v>0</v>
      </c>
      <c r="AU60" s="157">
        <f ca="1">AU59*('In depth results'!$C$9/12)</f>
        <v>0</v>
      </c>
      <c r="AV60" s="157">
        <f ca="1">AV59*('In depth results'!$C$9/12)</f>
        <v>0</v>
      </c>
      <c r="AW60" s="157">
        <f ca="1">AW59*('In depth results'!$C$9/12)</f>
        <v>0</v>
      </c>
      <c r="AX60" s="157">
        <f ca="1">AX59*('In depth results'!$C$9/12)</f>
        <v>0</v>
      </c>
      <c r="AY60" s="157">
        <f ca="1">AY59*('In depth results'!$C$9/12)</f>
        <v>0</v>
      </c>
      <c r="AZ60" s="157">
        <f ca="1">AZ59*('In depth results'!$C$9/12)</f>
        <v>0</v>
      </c>
      <c r="BA60" s="157">
        <f ca="1">BA59*('In depth results'!$C$9/12)</f>
        <v>0</v>
      </c>
      <c r="BB60" s="157">
        <f ca="1">BB59*('In depth results'!$C$9/12)</f>
        <v>0</v>
      </c>
      <c r="BC60" s="157">
        <f ca="1">BC59*('In depth results'!$C$9/12)</f>
        <v>0</v>
      </c>
      <c r="BD60" s="157">
        <f ca="1">BD59*('In depth results'!$C$9/12)</f>
        <v>0</v>
      </c>
      <c r="BE60" s="157">
        <f ca="1">BE59*('In depth results'!$C$9/12)</f>
        <v>0</v>
      </c>
      <c r="BF60" s="157">
        <f ca="1">BF59*('In depth results'!$C$9/12)</f>
        <v>0</v>
      </c>
      <c r="BG60" s="157">
        <f ca="1">BG59*('In depth results'!$C$9/12)</f>
        <v>0</v>
      </c>
      <c r="BH60" s="157">
        <f ca="1">BH59*('In depth results'!$C$9/12)</f>
        <v>0</v>
      </c>
      <c r="BI60" s="157">
        <f ca="1">BI59*('In depth results'!$C$9/12)</f>
        <v>0</v>
      </c>
      <c r="BJ60" s="157">
        <f ca="1">BJ59*('In depth results'!$C$9/12)</f>
        <v>0</v>
      </c>
      <c r="BK60" s="157">
        <f ca="1">BK59*('In depth results'!$C$9/12)</f>
        <v>0</v>
      </c>
      <c r="BL60" s="157">
        <f ca="1">BL59*('In depth results'!$C$9/12)</f>
        <v>0</v>
      </c>
      <c r="BM60" s="157">
        <f ca="1">BM59*('In depth results'!$C$9/12)</f>
        <v>0</v>
      </c>
      <c r="BN60" s="157">
        <f ca="1">BN59*('In depth results'!$C$9/12)</f>
        <v>0</v>
      </c>
      <c r="BO60" s="157">
        <f ca="1">BO59*('In depth results'!$C$9/12)</f>
        <v>0</v>
      </c>
      <c r="BP60" s="157">
        <f ca="1">BP59*('In depth results'!$C$9/12)</f>
        <v>0</v>
      </c>
      <c r="BQ60" s="157">
        <f ca="1">BQ59*('In depth results'!$C$9/12)</f>
        <v>0</v>
      </c>
      <c r="BR60" s="157">
        <f ca="1">BR59*('In depth results'!$C$9/12)</f>
        <v>0</v>
      </c>
      <c r="BS60" s="157">
        <f ca="1">BS59*('In depth results'!$C$9/12)</f>
        <v>0</v>
      </c>
      <c r="BT60" s="157">
        <f ca="1">BT59*('In depth results'!$C$9/12)</f>
        <v>0</v>
      </c>
      <c r="BU60" s="157">
        <f ca="1">BU59*('In depth results'!$C$9/12)</f>
        <v>0</v>
      </c>
      <c r="BV60" s="157">
        <f ca="1">BV59*('In depth results'!$C$9/12)</f>
        <v>0</v>
      </c>
      <c r="BW60" s="157">
        <f ca="1">BW59*('In depth results'!$C$9/12)</f>
        <v>0</v>
      </c>
      <c r="BX60" s="157">
        <f ca="1">BX59*('In depth results'!$C$9/12)</f>
        <v>0</v>
      </c>
      <c r="BY60" s="157">
        <f ca="1">BY59*('In depth results'!$C$9/12)</f>
        <v>0</v>
      </c>
      <c r="BZ60" s="157">
        <f ca="1">BZ59*('In depth results'!$C$9/12)</f>
        <v>0</v>
      </c>
      <c r="CA60" s="157">
        <f ca="1">CA59*('In depth results'!$C$9/12)</f>
        <v>0</v>
      </c>
      <c r="CB60" s="157">
        <f ca="1">CB59*('In depth results'!$C$9/12)</f>
        <v>0</v>
      </c>
      <c r="CC60" s="157">
        <f ca="1">CC59*('In depth results'!$C$9/12)</f>
        <v>0</v>
      </c>
      <c r="CD60" s="157">
        <f ca="1">CD59*('In depth results'!$C$9/12)</f>
        <v>0</v>
      </c>
      <c r="CE60" s="157">
        <f ca="1">CE59*('In depth results'!$C$9/12)</f>
        <v>0</v>
      </c>
      <c r="CF60" s="157">
        <f ca="1">CF59*('In depth results'!$C$9/12)</f>
        <v>0</v>
      </c>
      <c r="CG60" s="157">
        <f ca="1">CG59*('In depth results'!$C$9/12)</f>
        <v>0</v>
      </c>
      <c r="CH60" s="157">
        <f ca="1">CH59*('In depth results'!$C$9/12)</f>
        <v>0</v>
      </c>
      <c r="CI60" s="157">
        <f ca="1">CI59*('In depth results'!$C$9/12)</f>
        <v>0</v>
      </c>
      <c r="CJ60" s="157">
        <f ca="1">CJ59*('In depth results'!$C$9/12)</f>
        <v>0</v>
      </c>
      <c r="CK60" s="157">
        <f ca="1">CK59*('In depth results'!$C$9/12)</f>
        <v>0</v>
      </c>
      <c r="CL60" s="157">
        <f ca="1">CL59*('In depth results'!$C$9/12)</f>
        <v>0</v>
      </c>
      <c r="CM60" s="157">
        <f ca="1">CM59*('In depth results'!$C$9/12)</f>
        <v>0</v>
      </c>
      <c r="CN60" s="157">
        <f ca="1">CN59*('In depth results'!$C$9/12)</f>
        <v>0</v>
      </c>
      <c r="CO60" s="157">
        <f ca="1">CO59*('In depth results'!$C$9/12)</f>
        <v>0</v>
      </c>
      <c r="CP60" s="157">
        <f ca="1">CP59*('In depth results'!$C$9/12)</f>
        <v>0</v>
      </c>
      <c r="CQ60" s="157">
        <f ca="1">CQ59*('In depth results'!$C$9/12)</f>
        <v>0</v>
      </c>
      <c r="CR60" s="157">
        <f ca="1">CR59*('In depth results'!$C$9/12)</f>
        <v>0</v>
      </c>
      <c r="CS60" s="157">
        <f ca="1">CS59*('In depth results'!$C$9/12)</f>
        <v>0</v>
      </c>
      <c r="CT60" s="157">
        <f ca="1">CT59*('In depth results'!$C$9/12)</f>
        <v>0</v>
      </c>
      <c r="CU60" s="157">
        <f ca="1">CU59*('In depth results'!$C$9/12)</f>
        <v>0</v>
      </c>
      <c r="CV60" s="157">
        <f ca="1">CV59*('In depth results'!$C$9/12)</f>
        <v>0</v>
      </c>
      <c r="CW60" s="157">
        <f ca="1">CW59*('In depth results'!$C$9/12)</f>
        <v>0</v>
      </c>
      <c r="CX60" s="157">
        <f ca="1">CX59*('In depth results'!$C$9/12)</f>
        <v>0</v>
      </c>
      <c r="CY60" s="157">
        <f ca="1">CY59*('In depth results'!$C$9/12)</f>
        <v>0</v>
      </c>
      <c r="CZ60" s="157">
        <f ca="1">CZ59*('In depth results'!$C$9/12)</f>
        <v>0</v>
      </c>
      <c r="DA60" s="157">
        <f ca="1">DA59*('In depth results'!$C$9/12)</f>
        <v>0</v>
      </c>
      <c r="DB60" s="157">
        <f ca="1">DB59*('In depth results'!$C$9/12)</f>
        <v>0</v>
      </c>
      <c r="DC60" s="157">
        <f ca="1">DC59*('In depth results'!$C$9/12)</f>
        <v>0</v>
      </c>
      <c r="DD60" s="157">
        <f ca="1">DD59*('In depth results'!$C$9/12)</f>
        <v>0</v>
      </c>
      <c r="DE60" s="157">
        <f ca="1">DE59*('In depth results'!$C$9/12)</f>
        <v>0</v>
      </c>
      <c r="DF60" s="157">
        <f ca="1">DF59*('In depth results'!$C$9/12)</f>
        <v>0</v>
      </c>
      <c r="DG60" s="157">
        <f ca="1">DG59*('In depth results'!$C$9/12)</f>
        <v>0</v>
      </c>
      <c r="DH60" s="157">
        <f ca="1">DH59*('In depth results'!$C$9/12)</f>
        <v>0</v>
      </c>
      <c r="DI60" s="157">
        <f ca="1">DI59*('In depth results'!$C$9/12)</f>
        <v>0</v>
      </c>
      <c r="DJ60" s="157">
        <f ca="1">DJ59*('In depth results'!$C$9/12)</f>
        <v>0</v>
      </c>
      <c r="DK60" s="157">
        <f ca="1">DK59*('In depth results'!$C$9/12)</f>
        <v>0</v>
      </c>
      <c r="DL60" s="157">
        <f ca="1">DL59*('In depth results'!$C$9/12)</f>
        <v>0</v>
      </c>
      <c r="DM60" s="157">
        <f ca="1">DM59*('In depth results'!$C$9/12)</f>
        <v>0</v>
      </c>
      <c r="DN60" s="157">
        <f ca="1">DN59*('In depth results'!$C$9/12)</f>
        <v>0</v>
      </c>
      <c r="DO60" s="157">
        <f ca="1">DO59*('In depth results'!$C$9/12)</f>
        <v>0</v>
      </c>
      <c r="DP60" s="157">
        <f ca="1">DP59*('In depth results'!$C$9/12)</f>
        <v>0</v>
      </c>
      <c r="DQ60" s="157">
        <f ca="1">DQ59*('In depth results'!$C$9/12)</f>
        <v>0</v>
      </c>
      <c r="DR60" s="157">
        <f ca="1">DR59*('In depth results'!$C$9/12)</f>
        <v>0</v>
      </c>
      <c r="DS60" s="157">
        <f ca="1">DS59*('In depth results'!$C$9/12)</f>
        <v>0</v>
      </c>
      <c r="DT60" s="157">
        <f ca="1">DT59*('In depth results'!$C$9/12)</f>
        <v>0</v>
      </c>
      <c r="DU60" s="157">
        <f ca="1">DU59*('In depth results'!$C$9/12)</f>
        <v>0</v>
      </c>
      <c r="DV60" s="157">
        <f ca="1">DV59*('In depth results'!$C$9/12)</f>
        <v>0</v>
      </c>
      <c r="DW60" s="157">
        <f ca="1">DW59*('In depth results'!$C$9/12)</f>
        <v>0</v>
      </c>
      <c r="DX60" s="157">
        <f ca="1">DX59*('In depth results'!$C$9/12)</f>
        <v>0</v>
      </c>
      <c r="DY60" s="157">
        <f ca="1">DY59*('In depth results'!$C$9/12)</f>
        <v>0</v>
      </c>
      <c r="DZ60" s="157">
        <f ca="1">DZ59*('In depth results'!$C$9/12)</f>
        <v>0</v>
      </c>
      <c r="EA60" s="157">
        <f ca="1">EA59*('In depth results'!$C$9/12)</f>
        <v>0</v>
      </c>
      <c r="EB60" s="157">
        <f ca="1">EB59*('In depth results'!$C$9/12)</f>
        <v>0</v>
      </c>
      <c r="EC60" s="157">
        <f ca="1">EC59*('In depth results'!$C$9/12)</f>
        <v>0</v>
      </c>
      <c r="ED60" s="157">
        <f ca="1">ED59*('In depth results'!$C$9/12)</f>
        <v>0</v>
      </c>
      <c r="EE60" s="157">
        <f ca="1">EE59*('In depth results'!$C$9/12)</f>
        <v>0</v>
      </c>
    </row>
    <row r="61" spans="1:135" x14ac:dyDescent="0.35">
      <c r="A61" s="33"/>
      <c r="B61" s="156" t="s">
        <v>23</v>
      </c>
      <c r="C61" s="157">
        <f ca="1">'In depth results'!K9</f>
        <v>10000</v>
      </c>
      <c r="D61" s="157">
        <f ca="1">D59+D60</f>
        <v>9900</v>
      </c>
      <c r="E61" s="157">
        <f t="shared" ref="E61:BP61" ca="1" si="1346">E59+E60</f>
        <v>9800</v>
      </c>
      <c r="F61" s="157">
        <f t="shared" ca="1" si="1346"/>
        <v>9700</v>
      </c>
      <c r="G61" s="157">
        <f t="shared" ca="1" si="1346"/>
        <v>9600</v>
      </c>
      <c r="H61" s="157">
        <f t="shared" ca="1" si="1346"/>
        <v>9500</v>
      </c>
      <c r="I61" s="157">
        <f t="shared" ca="1" si="1346"/>
        <v>9400</v>
      </c>
      <c r="J61" s="157">
        <f t="shared" ca="1" si="1346"/>
        <v>9300</v>
      </c>
      <c r="K61" s="157">
        <f t="shared" ca="1" si="1346"/>
        <v>9200</v>
      </c>
      <c r="L61" s="157">
        <f t="shared" ca="1" si="1346"/>
        <v>9100</v>
      </c>
      <c r="M61" s="157">
        <f t="shared" ca="1" si="1346"/>
        <v>9000</v>
      </c>
      <c r="N61" s="157">
        <f t="shared" ca="1" si="1346"/>
        <v>8900</v>
      </c>
      <c r="O61" s="157">
        <f t="shared" ca="1" si="1346"/>
        <v>8800</v>
      </c>
      <c r="P61" s="157">
        <f t="shared" ca="1" si="1346"/>
        <v>8700</v>
      </c>
      <c r="Q61" s="157">
        <f t="shared" ca="1" si="1346"/>
        <v>8600</v>
      </c>
      <c r="R61" s="157">
        <f t="shared" ca="1" si="1346"/>
        <v>8500</v>
      </c>
      <c r="S61" s="157">
        <f t="shared" ca="1" si="1346"/>
        <v>8400</v>
      </c>
      <c r="T61" s="157">
        <f t="shared" ca="1" si="1346"/>
        <v>8300</v>
      </c>
      <c r="U61" s="157">
        <f t="shared" ca="1" si="1346"/>
        <v>8200</v>
      </c>
      <c r="V61" s="157">
        <f t="shared" ca="1" si="1346"/>
        <v>8100</v>
      </c>
      <c r="W61" s="157">
        <f t="shared" ca="1" si="1346"/>
        <v>8000</v>
      </c>
      <c r="X61" s="157">
        <f t="shared" ca="1" si="1346"/>
        <v>7900</v>
      </c>
      <c r="Y61" s="157">
        <f t="shared" ca="1" si="1346"/>
        <v>7800</v>
      </c>
      <c r="Z61" s="157">
        <f t="shared" ca="1" si="1346"/>
        <v>7700</v>
      </c>
      <c r="AA61" s="157">
        <f t="shared" ca="1" si="1346"/>
        <v>7600</v>
      </c>
      <c r="AB61" s="157">
        <f t="shared" ca="1" si="1346"/>
        <v>7500</v>
      </c>
      <c r="AC61" s="157">
        <f t="shared" ca="1" si="1346"/>
        <v>7400</v>
      </c>
      <c r="AD61" s="157">
        <f t="shared" ca="1" si="1346"/>
        <v>7300</v>
      </c>
      <c r="AE61" s="157">
        <f t="shared" ca="1" si="1346"/>
        <v>7200</v>
      </c>
      <c r="AF61" s="157">
        <f t="shared" ca="1" si="1346"/>
        <v>7100</v>
      </c>
      <c r="AG61" s="157">
        <f t="shared" ca="1" si="1346"/>
        <v>7000</v>
      </c>
      <c r="AH61" s="157">
        <f t="shared" ca="1" si="1346"/>
        <v>6900</v>
      </c>
      <c r="AI61" s="157">
        <f t="shared" ca="1" si="1346"/>
        <v>6800</v>
      </c>
      <c r="AJ61" s="157">
        <f t="shared" ca="1" si="1346"/>
        <v>6700</v>
      </c>
      <c r="AK61" s="157">
        <f t="shared" ca="1" si="1346"/>
        <v>6600</v>
      </c>
      <c r="AL61" s="157">
        <f t="shared" ca="1" si="1346"/>
        <v>6500</v>
      </c>
      <c r="AM61" s="157">
        <f t="shared" ca="1" si="1346"/>
        <v>6400</v>
      </c>
      <c r="AN61" s="157">
        <f t="shared" ca="1" si="1346"/>
        <v>6300</v>
      </c>
      <c r="AO61" s="157">
        <f t="shared" ca="1" si="1346"/>
        <v>6200</v>
      </c>
      <c r="AP61" s="157">
        <f t="shared" ca="1" si="1346"/>
        <v>6100</v>
      </c>
      <c r="AQ61" s="157">
        <f t="shared" ca="1" si="1346"/>
        <v>6000</v>
      </c>
      <c r="AR61" s="157">
        <f t="shared" ca="1" si="1346"/>
        <v>5900</v>
      </c>
      <c r="AS61" s="157">
        <f t="shared" ca="1" si="1346"/>
        <v>5800</v>
      </c>
      <c r="AT61" s="157">
        <f t="shared" ca="1" si="1346"/>
        <v>5700</v>
      </c>
      <c r="AU61" s="157">
        <f t="shared" ca="1" si="1346"/>
        <v>5600</v>
      </c>
      <c r="AV61" s="157">
        <f t="shared" ca="1" si="1346"/>
        <v>5500</v>
      </c>
      <c r="AW61" s="157">
        <f t="shared" ca="1" si="1346"/>
        <v>5400</v>
      </c>
      <c r="AX61" s="157">
        <f t="shared" ca="1" si="1346"/>
        <v>5300</v>
      </c>
      <c r="AY61" s="157">
        <f t="shared" ca="1" si="1346"/>
        <v>5200</v>
      </c>
      <c r="AZ61" s="157">
        <f t="shared" ca="1" si="1346"/>
        <v>5100</v>
      </c>
      <c r="BA61" s="157">
        <f t="shared" ca="1" si="1346"/>
        <v>5000</v>
      </c>
      <c r="BB61" s="157">
        <f t="shared" ca="1" si="1346"/>
        <v>4900</v>
      </c>
      <c r="BC61" s="157">
        <f t="shared" ca="1" si="1346"/>
        <v>4800</v>
      </c>
      <c r="BD61" s="157">
        <f t="shared" ca="1" si="1346"/>
        <v>4700</v>
      </c>
      <c r="BE61" s="157">
        <f t="shared" ca="1" si="1346"/>
        <v>4600</v>
      </c>
      <c r="BF61" s="157">
        <f t="shared" ca="1" si="1346"/>
        <v>4500</v>
      </c>
      <c r="BG61" s="157">
        <f t="shared" ca="1" si="1346"/>
        <v>4400</v>
      </c>
      <c r="BH61" s="157">
        <f t="shared" ca="1" si="1346"/>
        <v>4300</v>
      </c>
      <c r="BI61" s="157">
        <f t="shared" ca="1" si="1346"/>
        <v>4200</v>
      </c>
      <c r="BJ61" s="157">
        <f t="shared" ca="1" si="1346"/>
        <v>4100</v>
      </c>
      <c r="BK61" s="157">
        <f t="shared" ca="1" si="1346"/>
        <v>4000</v>
      </c>
      <c r="BL61" s="157">
        <f t="shared" ca="1" si="1346"/>
        <v>3900</v>
      </c>
      <c r="BM61" s="157">
        <f t="shared" ca="1" si="1346"/>
        <v>3800</v>
      </c>
      <c r="BN61" s="157">
        <f t="shared" ca="1" si="1346"/>
        <v>3700</v>
      </c>
      <c r="BO61" s="157">
        <f t="shared" ca="1" si="1346"/>
        <v>3600</v>
      </c>
      <c r="BP61" s="157">
        <f t="shared" ca="1" si="1346"/>
        <v>3500</v>
      </c>
      <c r="BQ61" s="157">
        <f t="shared" ref="BQ61:CU61" ca="1" si="1347">BQ59+BQ60</f>
        <v>3400</v>
      </c>
      <c r="BR61" s="157">
        <f t="shared" ca="1" si="1347"/>
        <v>3300</v>
      </c>
      <c r="BS61" s="157">
        <f t="shared" ca="1" si="1347"/>
        <v>3200</v>
      </c>
      <c r="BT61" s="157">
        <f t="shared" ca="1" si="1347"/>
        <v>3100</v>
      </c>
      <c r="BU61" s="157">
        <f t="shared" ca="1" si="1347"/>
        <v>3000</v>
      </c>
      <c r="BV61" s="157">
        <f t="shared" ca="1" si="1347"/>
        <v>2900</v>
      </c>
      <c r="BW61" s="157">
        <f t="shared" ca="1" si="1347"/>
        <v>2800</v>
      </c>
      <c r="BX61" s="157">
        <f t="shared" ca="1" si="1347"/>
        <v>2700</v>
      </c>
      <c r="BY61" s="157">
        <f t="shared" ca="1" si="1347"/>
        <v>2600</v>
      </c>
      <c r="BZ61" s="157">
        <f t="shared" ca="1" si="1347"/>
        <v>2500</v>
      </c>
      <c r="CA61" s="157">
        <f t="shared" ca="1" si="1347"/>
        <v>2400</v>
      </c>
      <c r="CB61" s="157">
        <f t="shared" ca="1" si="1347"/>
        <v>2300</v>
      </c>
      <c r="CC61" s="157">
        <f t="shared" ca="1" si="1347"/>
        <v>2200</v>
      </c>
      <c r="CD61" s="157">
        <f t="shared" ca="1" si="1347"/>
        <v>2100</v>
      </c>
      <c r="CE61" s="157">
        <f t="shared" ca="1" si="1347"/>
        <v>2000</v>
      </c>
      <c r="CF61" s="157">
        <f t="shared" ca="1" si="1347"/>
        <v>1900</v>
      </c>
      <c r="CG61" s="157">
        <f t="shared" ca="1" si="1347"/>
        <v>1800</v>
      </c>
      <c r="CH61" s="157">
        <f t="shared" ca="1" si="1347"/>
        <v>1700</v>
      </c>
      <c r="CI61" s="157">
        <f t="shared" ca="1" si="1347"/>
        <v>1600</v>
      </c>
      <c r="CJ61" s="157">
        <f t="shared" ca="1" si="1347"/>
        <v>1500</v>
      </c>
      <c r="CK61" s="157">
        <f t="shared" ca="1" si="1347"/>
        <v>1400</v>
      </c>
      <c r="CL61" s="157">
        <f t="shared" ca="1" si="1347"/>
        <v>1300</v>
      </c>
      <c r="CM61" s="157">
        <f t="shared" ca="1" si="1347"/>
        <v>1200</v>
      </c>
      <c r="CN61" s="157">
        <f t="shared" ca="1" si="1347"/>
        <v>1100</v>
      </c>
      <c r="CO61" s="157">
        <f t="shared" ca="1" si="1347"/>
        <v>1000</v>
      </c>
      <c r="CP61" s="157">
        <f t="shared" ca="1" si="1347"/>
        <v>900</v>
      </c>
      <c r="CQ61" s="157">
        <f t="shared" ca="1" si="1347"/>
        <v>800</v>
      </c>
      <c r="CR61" s="157">
        <f t="shared" ca="1" si="1347"/>
        <v>700</v>
      </c>
      <c r="CS61" s="157">
        <f t="shared" ca="1" si="1347"/>
        <v>600</v>
      </c>
      <c r="CT61" s="157">
        <f t="shared" ca="1" si="1347"/>
        <v>500</v>
      </c>
      <c r="CU61" s="157">
        <f t="shared" ca="1" si="1347"/>
        <v>400</v>
      </c>
      <c r="CV61" s="157">
        <f t="shared" ref="CV61:DR61" ca="1" si="1348">CV59+CV60</f>
        <v>300</v>
      </c>
      <c r="CW61" s="157">
        <f t="shared" ca="1" si="1348"/>
        <v>200</v>
      </c>
      <c r="CX61" s="157">
        <f t="shared" ca="1" si="1348"/>
        <v>100</v>
      </c>
      <c r="CY61" s="157">
        <f t="shared" ca="1" si="1348"/>
        <v>0</v>
      </c>
      <c r="CZ61" s="157">
        <f t="shared" ca="1" si="1348"/>
        <v>0</v>
      </c>
      <c r="DA61" s="157">
        <f t="shared" ca="1" si="1348"/>
        <v>0</v>
      </c>
      <c r="DB61" s="157">
        <f t="shared" ca="1" si="1348"/>
        <v>0</v>
      </c>
      <c r="DC61" s="157">
        <f t="shared" ca="1" si="1348"/>
        <v>0</v>
      </c>
      <c r="DD61" s="157">
        <f t="shared" ca="1" si="1348"/>
        <v>0</v>
      </c>
      <c r="DE61" s="157">
        <f t="shared" ca="1" si="1348"/>
        <v>0</v>
      </c>
      <c r="DF61" s="157">
        <f t="shared" ca="1" si="1348"/>
        <v>0</v>
      </c>
      <c r="DG61" s="157">
        <f t="shared" ca="1" si="1348"/>
        <v>0</v>
      </c>
      <c r="DH61" s="157">
        <f t="shared" ca="1" si="1348"/>
        <v>0</v>
      </c>
      <c r="DI61" s="157">
        <f t="shared" ca="1" si="1348"/>
        <v>0</v>
      </c>
      <c r="DJ61" s="157">
        <f t="shared" ca="1" si="1348"/>
        <v>0</v>
      </c>
      <c r="DK61" s="157">
        <f t="shared" ca="1" si="1348"/>
        <v>0</v>
      </c>
      <c r="DL61" s="157">
        <f t="shared" ca="1" si="1348"/>
        <v>0</v>
      </c>
      <c r="DM61" s="157">
        <f t="shared" ca="1" si="1348"/>
        <v>0</v>
      </c>
      <c r="DN61" s="157">
        <f t="shared" ca="1" si="1348"/>
        <v>0</v>
      </c>
      <c r="DO61" s="157">
        <f t="shared" ca="1" si="1348"/>
        <v>0</v>
      </c>
      <c r="DP61" s="157">
        <f t="shared" ca="1" si="1348"/>
        <v>0</v>
      </c>
      <c r="DQ61" s="157">
        <f t="shared" ca="1" si="1348"/>
        <v>0</v>
      </c>
      <c r="DR61" s="157">
        <f t="shared" ca="1" si="1348"/>
        <v>0</v>
      </c>
      <c r="DS61" s="157">
        <f t="shared" ref="DS61:EE61" ca="1" si="1349">DS59+DS60</f>
        <v>0</v>
      </c>
      <c r="DT61" s="157">
        <f t="shared" ca="1" si="1349"/>
        <v>0</v>
      </c>
      <c r="DU61" s="157">
        <f t="shared" ca="1" si="1349"/>
        <v>0</v>
      </c>
      <c r="DV61" s="157">
        <f t="shared" ca="1" si="1349"/>
        <v>0</v>
      </c>
      <c r="DW61" s="157">
        <f t="shared" ca="1" si="1349"/>
        <v>0</v>
      </c>
      <c r="DX61" s="157">
        <f t="shared" ca="1" si="1349"/>
        <v>0</v>
      </c>
      <c r="DY61" s="157">
        <f t="shared" ca="1" si="1349"/>
        <v>0</v>
      </c>
      <c r="DZ61" s="157">
        <f t="shared" ca="1" si="1349"/>
        <v>0</v>
      </c>
      <c r="EA61" s="157">
        <f t="shared" ca="1" si="1349"/>
        <v>0</v>
      </c>
      <c r="EB61" s="157">
        <f t="shared" ca="1" si="1349"/>
        <v>0</v>
      </c>
      <c r="EC61" s="157">
        <f t="shared" ca="1" si="1349"/>
        <v>0</v>
      </c>
      <c r="ED61" s="157">
        <f t="shared" ca="1" si="1349"/>
        <v>0</v>
      </c>
      <c r="EE61" s="157">
        <f t="shared" ca="1" si="1349"/>
        <v>0</v>
      </c>
    </row>
    <row r="62" spans="1:135" x14ac:dyDescent="0.35">
      <c r="A62" s="33"/>
      <c r="B62" s="156" t="s">
        <v>25</v>
      </c>
      <c r="C62" s="157">
        <f ca="1">'In depth results'!$M$9</f>
        <v>100</v>
      </c>
      <c r="D62" s="157">
        <f ca="1">'In depth results'!$M$9</f>
        <v>100</v>
      </c>
      <c r="E62" s="157">
        <f ca="1">'In depth results'!$M$9</f>
        <v>100</v>
      </c>
      <c r="F62" s="157">
        <f ca="1">'In depth results'!$M$9</f>
        <v>100</v>
      </c>
      <c r="G62" s="157">
        <f ca="1">'In depth results'!$M$9</f>
        <v>100</v>
      </c>
      <c r="H62" s="157">
        <f ca="1">'In depth results'!$M$9</f>
        <v>100</v>
      </c>
      <c r="I62" s="157">
        <f ca="1">'In depth results'!$M$9</f>
        <v>100</v>
      </c>
      <c r="J62" s="157">
        <f ca="1">'In depth results'!$M$9</f>
        <v>100</v>
      </c>
      <c r="K62" s="157">
        <f ca="1">'In depth results'!$M$9</f>
        <v>100</v>
      </c>
      <c r="L62" s="157">
        <f ca="1">'In depth results'!$M$9</f>
        <v>100</v>
      </c>
      <c r="M62" s="157">
        <f ca="1">'In depth results'!$M$9</f>
        <v>100</v>
      </c>
      <c r="N62" s="157">
        <f ca="1">'In depth results'!$M$9</f>
        <v>100</v>
      </c>
      <c r="O62" s="157">
        <f ca="1">'In depth results'!$M$9</f>
        <v>100</v>
      </c>
      <c r="P62" s="157">
        <f ca="1">'In depth results'!$M$9</f>
        <v>100</v>
      </c>
      <c r="Q62" s="157">
        <f ca="1">'In depth results'!$M$9</f>
        <v>100</v>
      </c>
      <c r="R62" s="157">
        <f ca="1">'In depth results'!$M$9</f>
        <v>100</v>
      </c>
      <c r="S62" s="157">
        <f ca="1">'In depth results'!$M$9</f>
        <v>100</v>
      </c>
      <c r="T62" s="157">
        <f ca="1">'In depth results'!$M$9</f>
        <v>100</v>
      </c>
      <c r="U62" s="157">
        <f ca="1">'In depth results'!$M$9</f>
        <v>100</v>
      </c>
      <c r="V62" s="157">
        <f ca="1">'In depth results'!$M$9</f>
        <v>100</v>
      </c>
      <c r="W62" s="157">
        <f ca="1">'In depth results'!$M$9</f>
        <v>100</v>
      </c>
      <c r="X62" s="157">
        <f ca="1">'In depth results'!$M$9</f>
        <v>100</v>
      </c>
      <c r="Y62" s="157">
        <f ca="1">'In depth results'!$M$9</f>
        <v>100</v>
      </c>
      <c r="Z62" s="157">
        <f ca="1">'In depth results'!$M$9</f>
        <v>100</v>
      </c>
      <c r="AA62" s="157">
        <f ca="1">'In depth results'!$M$9</f>
        <v>100</v>
      </c>
      <c r="AB62" s="157">
        <f ca="1">'In depth results'!$M$9</f>
        <v>100</v>
      </c>
      <c r="AC62" s="157">
        <f ca="1">'In depth results'!$M$9</f>
        <v>100</v>
      </c>
      <c r="AD62" s="157">
        <f ca="1">'In depth results'!$M$9</f>
        <v>100</v>
      </c>
      <c r="AE62" s="157">
        <f ca="1">'In depth results'!$M$9</f>
        <v>100</v>
      </c>
      <c r="AF62" s="157">
        <f ca="1">'In depth results'!$M$9</f>
        <v>100</v>
      </c>
      <c r="AG62" s="157">
        <f ca="1">'In depth results'!$M$9</f>
        <v>100</v>
      </c>
      <c r="AH62" s="157">
        <f ca="1">'In depth results'!$M$9</f>
        <v>100</v>
      </c>
      <c r="AI62" s="157">
        <f ca="1">'In depth results'!$M$9</f>
        <v>100</v>
      </c>
      <c r="AJ62" s="157">
        <f ca="1">'In depth results'!$M$9</f>
        <v>100</v>
      </c>
      <c r="AK62" s="157">
        <f ca="1">'In depth results'!$M$9</f>
        <v>100</v>
      </c>
      <c r="AL62" s="157">
        <f ca="1">'In depth results'!$M$9</f>
        <v>100</v>
      </c>
      <c r="AM62" s="157">
        <f ca="1">'In depth results'!$M$9</f>
        <v>100</v>
      </c>
      <c r="AN62" s="157">
        <f ca="1">'In depth results'!$M$9</f>
        <v>100</v>
      </c>
      <c r="AO62" s="157">
        <f ca="1">'In depth results'!$M$9</f>
        <v>100</v>
      </c>
      <c r="AP62" s="157">
        <f ca="1">'In depth results'!$M$9</f>
        <v>100</v>
      </c>
      <c r="AQ62" s="157">
        <f ca="1">'In depth results'!$M$9</f>
        <v>100</v>
      </c>
      <c r="AR62" s="157">
        <f ca="1">'In depth results'!$M$9</f>
        <v>100</v>
      </c>
      <c r="AS62" s="157">
        <f ca="1">'In depth results'!$M$9</f>
        <v>100</v>
      </c>
      <c r="AT62" s="157">
        <f ca="1">'In depth results'!$M$9</f>
        <v>100</v>
      </c>
      <c r="AU62" s="157">
        <f ca="1">'In depth results'!$M$9</f>
        <v>100</v>
      </c>
      <c r="AV62" s="157">
        <f ca="1">'In depth results'!$M$9</f>
        <v>100</v>
      </c>
      <c r="AW62" s="157">
        <f ca="1">'In depth results'!$M$9</f>
        <v>100</v>
      </c>
      <c r="AX62" s="157">
        <f ca="1">'In depth results'!$M$9</f>
        <v>100</v>
      </c>
      <c r="AY62" s="157">
        <f ca="1">'In depth results'!$M$9</f>
        <v>100</v>
      </c>
      <c r="AZ62" s="157">
        <f ca="1">'In depth results'!$M$9</f>
        <v>100</v>
      </c>
      <c r="BA62" s="157">
        <f ca="1">'In depth results'!$M$9</f>
        <v>100</v>
      </c>
      <c r="BB62" s="157">
        <f ca="1">'In depth results'!$M$9</f>
        <v>100</v>
      </c>
      <c r="BC62" s="157">
        <f ca="1">'In depth results'!$M$9</f>
        <v>100</v>
      </c>
      <c r="BD62" s="157">
        <f ca="1">'In depth results'!$M$9</f>
        <v>100</v>
      </c>
      <c r="BE62" s="157">
        <f ca="1">'In depth results'!$M$9</f>
        <v>100</v>
      </c>
      <c r="BF62" s="157">
        <f ca="1">'In depth results'!$M$9</f>
        <v>100</v>
      </c>
      <c r="BG62" s="157">
        <f ca="1">'In depth results'!$M$9</f>
        <v>100</v>
      </c>
      <c r="BH62" s="157">
        <f ca="1">'In depth results'!$M$9</f>
        <v>100</v>
      </c>
      <c r="BI62" s="157">
        <f ca="1">'In depth results'!$M$9</f>
        <v>100</v>
      </c>
      <c r="BJ62" s="157">
        <f ca="1">'In depth results'!$M$9</f>
        <v>100</v>
      </c>
      <c r="BK62" s="157">
        <f ca="1">'In depth results'!$M$9</f>
        <v>100</v>
      </c>
      <c r="BL62" s="157">
        <f ca="1">'In depth results'!$M$9</f>
        <v>100</v>
      </c>
      <c r="BM62" s="157">
        <f ca="1">'In depth results'!$M$9</f>
        <v>100</v>
      </c>
      <c r="BN62" s="157">
        <f ca="1">'In depth results'!$M$9</f>
        <v>100</v>
      </c>
      <c r="BO62" s="157">
        <f ca="1">'In depth results'!$M$9</f>
        <v>100</v>
      </c>
      <c r="BP62" s="157">
        <f ca="1">'In depth results'!$M$9</f>
        <v>100</v>
      </c>
      <c r="BQ62" s="157">
        <f ca="1">'In depth results'!$M$9</f>
        <v>100</v>
      </c>
      <c r="BR62" s="157">
        <f ca="1">'In depth results'!$M$9</f>
        <v>100</v>
      </c>
      <c r="BS62" s="157">
        <f ca="1">'In depth results'!$M$9</f>
        <v>100</v>
      </c>
      <c r="BT62" s="157">
        <f ca="1">'In depth results'!$M$9</f>
        <v>100</v>
      </c>
      <c r="BU62" s="157">
        <f ca="1">'In depth results'!$M$9</f>
        <v>100</v>
      </c>
      <c r="BV62" s="157">
        <f ca="1">'In depth results'!$M$9</f>
        <v>100</v>
      </c>
      <c r="BW62" s="157">
        <f ca="1">'In depth results'!$M$9</f>
        <v>100</v>
      </c>
      <c r="BX62" s="157">
        <f ca="1">'In depth results'!$M$9</f>
        <v>100</v>
      </c>
      <c r="BY62" s="157">
        <f ca="1">'In depth results'!$M$9</f>
        <v>100</v>
      </c>
      <c r="BZ62" s="157">
        <f ca="1">'In depth results'!$M$9</f>
        <v>100</v>
      </c>
      <c r="CA62" s="157">
        <f ca="1">'In depth results'!$M$9</f>
        <v>100</v>
      </c>
      <c r="CB62" s="157">
        <f ca="1">'In depth results'!$M$9</f>
        <v>100</v>
      </c>
      <c r="CC62" s="157">
        <f ca="1">'In depth results'!$M$9</f>
        <v>100</v>
      </c>
      <c r="CD62" s="157">
        <f ca="1">'In depth results'!$M$9</f>
        <v>100</v>
      </c>
      <c r="CE62" s="157">
        <f ca="1">'In depth results'!$M$9</f>
        <v>100</v>
      </c>
      <c r="CF62" s="157">
        <f ca="1">'In depth results'!$M$9</f>
        <v>100</v>
      </c>
      <c r="CG62" s="157">
        <f ca="1">'In depth results'!$M$9</f>
        <v>100</v>
      </c>
      <c r="CH62" s="157">
        <f ca="1">'In depth results'!$M$9</f>
        <v>100</v>
      </c>
      <c r="CI62" s="157">
        <f ca="1">'In depth results'!$M$9</f>
        <v>100</v>
      </c>
      <c r="CJ62" s="157">
        <f ca="1">'In depth results'!$M$9</f>
        <v>100</v>
      </c>
      <c r="CK62" s="157">
        <f ca="1">'In depth results'!$M$9</f>
        <v>100</v>
      </c>
      <c r="CL62" s="157">
        <f ca="1">'In depth results'!$M$9</f>
        <v>100</v>
      </c>
      <c r="CM62" s="157">
        <f ca="1">'In depth results'!$M$9</f>
        <v>100</v>
      </c>
      <c r="CN62" s="157">
        <f ca="1">'In depth results'!$M$9</f>
        <v>100</v>
      </c>
      <c r="CO62" s="157">
        <f ca="1">'In depth results'!$M$9</f>
        <v>100</v>
      </c>
      <c r="CP62" s="157">
        <f ca="1">'In depth results'!$M$9</f>
        <v>100</v>
      </c>
      <c r="CQ62" s="157">
        <f ca="1">'In depth results'!$M$9</f>
        <v>100</v>
      </c>
      <c r="CR62" s="157">
        <f ca="1">'In depth results'!$M$9</f>
        <v>100</v>
      </c>
      <c r="CS62" s="157">
        <f ca="1">'In depth results'!$M$9</f>
        <v>100</v>
      </c>
      <c r="CT62" s="157">
        <f ca="1">'In depth results'!$M$9</f>
        <v>100</v>
      </c>
      <c r="CU62" s="157">
        <f ca="1">'In depth results'!$M$9</f>
        <v>100</v>
      </c>
      <c r="CV62" s="157">
        <f ca="1">'In depth results'!$M$9</f>
        <v>100</v>
      </c>
      <c r="CW62" s="157">
        <f ca="1">'In depth results'!$M$9</f>
        <v>100</v>
      </c>
      <c r="CX62" s="157">
        <f ca="1">'In depth results'!$M$9</f>
        <v>100</v>
      </c>
      <c r="CY62" s="157">
        <f ca="1">'In depth results'!$M$9</f>
        <v>100</v>
      </c>
      <c r="CZ62" s="157">
        <f ca="1">'In depth results'!$M$9</f>
        <v>100</v>
      </c>
      <c r="DA62" s="157">
        <f ca="1">'In depth results'!$M$9</f>
        <v>100</v>
      </c>
      <c r="DB62" s="157">
        <f ca="1">'In depth results'!$M$9</f>
        <v>100</v>
      </c>
      <c r="DC62" s="157">
        <f ca="1">'In depth results'!$M$9</f>
        <v>100</v>
      </c>
      <c r="DD62" s="157">
        <f ca="1">'In depth results'!$M$9</f>
        <v>100</v>
      </c>
      <c r="DE62" s="157">
        <f ca="1">'In depth results'!$M$9</f>
        <v>100</v>
      </c>
      <c r="DF62" s="157">
        <f ca="1">'In depth results'!$M$9</f>
        <v>100</v>
      </c>
      <c r="DG62" s="157">
        <f ca="1">'In depth results'!$M$9</f>
        <v>100</v>
      </c>
      <c r="DH62" s="157">
        <f ca="1">'In depth results'!$M$9</f>
        <v>100</v>
      </c>
      <c r="DI62" s="157">
        <f ca="1">'In depth results'!$M$9</f>
        <v>100</v>
      </c>
      <c r="DJ62" s="157">
        <f ca="1">'In depth results'!$M$9</f>
        <v>100</v>
      </c>
      <c r="DK62" s="157">
        <f ca="1">'In depth results'!$M$9</f>
        <v>100</v>
      </c>
      <c r="DL62" s="157">
        <f ca="1">'In depth results'!$M$9</f>
        <v>100</v>
      </c>
      <c r="DM62" s="157">
        <f ca="1">'In depth results'!$M$9</f>
        <v>100</v>
      </c>
      <c r="DN62" s="157">
        <f ca="1">'In depth results'!$M$9</f>
        <v>100</v>
      </c>
      <c r="DO62" s="157">
        <f ca="1">'In depth results'!$M$9</f>
        <v>100</v>
      </c>
      <c r="DP62" s="157">
        <f ca="1">'In depth results'!$M$9</f>
        <v>100</v>
      </c>
      <c r="DQ62" s="157">
        <f ca="1">'In depth results'!$M$9</f>
        <v>100</v>
      </c>
      <c r="DR62" s="157">
        <f ca="1">'In depth results'!$M$9</f>
        <v>100</v>
      </c>
      <c r="DS62" s="157">
        <f ca="1">'In depth results'!$M$9</f>
        <v>100</v>
      </c>
      <c r="DT62" s="157">
        <f ca="1">'In depth results'!$M$9</f>
        <v>100</v>
      </c>
      <c r="DU62" s="157">
        <f ca="1">'In depth results'!$M$9</f>
        <v>100</v>
      </c>
      <c r="DV62" s="157">
        <f ca="1">'In depth results'!$M$9</f>
        <v>100</v>
      </c>
      <c r="DW62" s="157">
        <f ca="1">'In depth results'!$M$9</f>
        <v>100</v>
      </c>
      <c r="DX62" s="157">
        <f ca="1">'In depth results'!$M$9</f>
        <v>100</v>
      </c>
      <c r="DY62" s="157">
        <f ca="1">'In depth results'!$M$9</f>
        <v>100</v>
      </c>
      <c r="DZ62" s="157">
        <f ca="1">'In depth results'!$M$9</f>
        <v>100</v>
      </c>
      <c r="EA62" s="157">
        <f ca="1">'In depth results'!$M$9</f>
        <v>100</v>
      </c>
      <c r="EB62" s="157">
        <f ca="1">'In depth results'!$M$9</f>
        <v>100</v>
      </c>
      <c r="EC62" s="157">
        <f ca="1">'In depth results'!$M$9</f>
        <v>100</v>
      </c>
      <c r="ED62" s="157">
        <f ca="1">'In depth results'!$M$9</f>
        <v>100</v>
      </c>
      <c r="EE62" s="157">
        <f ca="1">'In depth results'!$M$9</f>
        <v>100</v>
      </c>
    </row>
    <row r="63" spans="1:135" x14ac:dyDescent="0.35">
      <c r="A63" s="33"/>
      <c r="B63" s="156" t="s">
        <v>26</v>
      </c>
      <c r="C63" s="157">
        <f ca="1">C61-C62+C60</f>
        <v>9900</v>
      </c>
      <c r="D63" s="157">
        <f ca="1">IF(D62&gt;D61,0,D61-D62)</f>
        <v>9800</v>
      </c>
      <c r="E63" s="157">
        <f t="shared" ref="E63" ca="1" si="1350">IF(E62&gt;E61,0,E61-E62)</f>
        <v>9700</v>
      </c>
      <c r="F63" s="157">
        <f t="shared" ref="F63" ca="1" si="1351">IF(F62&gt;F61,0,F61-F62)</f>
        <v>9600</v>
      </c>
      <c r="G63" s="157">
        <f t="shared" ref="G63" ca="1" si="1352">IF(G62&gt;G61,0,G61-G62)</f>
        <v>9500</v>
      </c>
      <c r="H63" s="157">
        <f t="shared" ref="H63" ca="1" si="1353">IF(H62&gt;H61,0,H61-H62)</f>
        <v>9400</v>
      </c>
      <c r="I63" s="157">
        <f t="shared" ref="I63" ca="1" si="1354">IF(I62&gt;I61,0,I61-I62)</f>
        <v>9300</v>
      </c>
      <c r="J63" s="157">
        <f t="shared" ref="J63" ca="1" si="1355">IF(J62&gt;J61,0,J61-J62)</f>
        <v>9200</v>
      </c>
      <c r="K63" s="157">
        <f t="shared" ref="K63" ca="1" si="1356">IF(K62&gt;K61,0,K61-K62)</f>
        <v>9100</v>
      </c>
      <c r="L63" s="157">
        <f t="shared" ref="L63" ca="1" si="1357">IF(L62&gt;L61,0,L61-L62)</f>
        <v>9000</v>
      </c>
      <c r="M63" s="157">
        <f t="shared" ref="M63" ca="1" si="1358">IF(M62&gt;M61,0,M61-M62)</f>
        <v>8900</v>
      </c>
      <c r="N63" s="157">
        <f t="shared" ref="N63" ca="1" si="1359">IF(N62&gt;N61,0,N61-N62)</f>
        <v>8800</v>
      </c>
      <c r="O63" s="157">
        <f t="shared" ref="O63" ca="1" si="1360">IF(O62&gt;O61,0,O61-O62)</f>
        <v>8700</v>
      </c>
      <c r="P63" s="157">
        <f t="shared" ref="P63" ca="1" si="1361">IF(P62&gt;P61,0,P61-P62)</f>
        <v>8600</v>
      </c>
      <c r="Q63" s="157">
        <f t="shared" ref="Q63" ca="1" si="1362">IF(Q62&gt;Q61,0,Q61-Q62)</f>
        <v>8500</v>
      </c>
      <c r="R63" s="157">
        <f t="shared" ref="R63" ca="1" si="1363">IF(R62&gt;R61,0,R61-R62)</f>
        <v>8400</v>
      </c>
      <c r="S63" s="157">
        <f t="shared" ref="S63" ca="1" si="1364">IF(S62&gt;S61,0,S61-S62)</f>
        <v>8300</v>
      </c>
      <c r="T63" s="157">
        <f t="shared" ref="T63" ca="1" si="1365">IF(T62&gt;T61,0,T61-T62)</f>
        <v>8200</v>
      </c>
      <c r="U63" s="157">
        <f t="shared" ref="U63" ca="1" si="1366">IF(U62&gt;U61,0,U61-U62)</f>
        <v>8100</v>
      </c>
      <c r="V63" s="157">
        <f t="shared" ref="V63" ca="1" si="1367">IF(V62&gt;V61,0,V61-V62)</f>
        <v>8000</v>
      </c>
      <c r="W63" s="157">
        <f t="shared" ref="W63" ca="1" si="1368">IF(W62&gt;W61,0,W61-W62)</f>
        <v>7900</v>
      </c>
      <c r="X63" s="157">
        <f t="shared" ref="X63" ca="1" si="1369">IF(X62&gt;X61,0,X61-X62)</f>
        <v>7800</v>
      </c>
      <c r="Y63" s="157">
        <f t="shared" ref="Y63" ca="1" si="1370">IF(Y62&gt;Y61,0,Y61-Y62)</f>
        <v>7700</v>
      </c>
      <c r="Z63" s="157">
        <f t="shared" ref="Z63" ca="1" si="1371">IF(Z62&gt;Z61,0,Z61-Z62)</f>
        <v>7600</v>
      </c>
      <c r="AA63" s="157">
        <f t="shared" ref="AA63" ca="1" si="1372">IF(AA62&gt;AA61,0,AA61-AA62)</f>
        <v>7500</v>
      </c>
      <c r="AB63" s="157">
        <f t="shared" ref="AB63" ca="1" si="1373">IF(AB62&gt;AB61,0,AB61-AB62)</f>
        <v>7400</v>
      </c>
      <c r="AC63" s="157">
        <f t="shared" ref="AC63" ca="1" si="1374">IF(AC62&gt;AC61,0,AC61-AC62)</f>
        <v>7300</v>
      </c>
      <c r="AD63" s="157">
        <f t="shared" ref="AD63" ca="1" si="1375">IF(AD62&gt;AD61,0,AD61-AD62)</f>
        <v>7200</v>
      </c>
      <c r="AE63" s="157">
        <f t="shared" ref="AE63" ca="1" si="1376">IF(AE62&gt;AE61,0,AE61-AE62)</f>
        <v>7100</v>
      </c>
      <c r="AF63" s="157">
        <f t="shared" ref="AF63" ca="1" si="1377">IF(AF62&gt;AF61,0,AF61-AF62)</f>
        <v>7000</v>
      </c>
      <c r="AG63" s="157">
        <f t="shared" ref="AG63" ca="1" si="1378">IF(AG62&gt;AG61,0,AG61-AG62)</f>
        <v>6900</v>
      </c>
      <c r="AH63" s="157">
        <f t="shared" ref="AH63" ca="1" si="1379">IF(AH62&gt;AH61,0,AH61-AH62)</f>
        <v>6800</v>
      </c>
      <c r="AI63" s="157">
        <f t="shared" ref="AI63" ca="1" si="1380">IF(AI62&gt;AI61,0,AI61-AI62)</f>
        <v>6700</v>
      </c>
      <c r="AJ63" s="157">
        <f t="shared" ref="AJ63" ca="1" si="1381">IF(AJ62&gt;AJ61,0,AJ61-AJ62)</f>
        <v>6600</v>
      </c>
      <c r="AK63" s="157">
        <f t="shared" ref="AK63" ca="1" si="1382">IF(AK62&gt;AK61,0,AK61-AK62)</f>
        <v>6500</v>
      </c>
      <c r="AL63" s="157">
        <f t="shared" ref="AL63" ca="1" si="1383">IF(AL62&gt;AL61,0,AL61-AL62)</f>
        <v>6400</v>
      </c>
      <c r="AM63" s="157">
        <f t="shared" ref="AM63" ca="1" si="1384">IF(AM62&gt;AM61,0,AM61-AM62)</f>
        <v>6300</v>
      </c>
      <c r="AN63" s="157">
        <f t="shared" ref="AN63" ca="1" si="1385">IF(AN62&gt;AN61,0,AN61-AN62)</f>
        <v>6200</v>
      </c>
      <c r="AO63" s="157">
        <f t="shared" ref="AO63" ca="1" si="1386">IF(AO62&gt;AO61,0,AO61-AO62)</f>
        <v>6100</v>
      </c>
      <c r="AP63" s="157">
        <f t="shared" ref="AP63" ca="1" si="1387">IF(AP62&gt;AP61,0,AP61-AP62)</f>
        <v>6000</v>
      </c>
      <c r="AQ63" s="157">
        <f t="shared" ref="AQ63" ca="1" si="1388">IF(AQ62&gt;AQ61,0,AQ61-AQ62)</f>
        <v>5900</v>
      </c>
      <c r="AR63" s="157">
        <f t="shared" ref="AR63" ca="1" si="1389">IF(AR62&gt;AR61,0,AR61-AR62)</f>
        <v>5800</v>
      </c>
      <c r="AS63" s="157">
        <f t="shared" ref="AS63" ca="1" si="1390">IF(AS62&gt;AS61,0,AS61-AS62)</f>
        <v>5700</v>
      </c>
      <c r="AT63" s="157">
        <f t="shared" ref="AT63" ca="1" si="1391">IF(AT62&gt;AT61,0,AT61-AT62)</f>
        <v>5600</v>
      </c>
      <c r="AU63" s="157">
        <f t="shared" ref="AU63" ca="1" si="1392">IF(AU62&gt;AU61,0,AU61-AU62)</f>
        <v>5500</v>
      </c>
      <c r="AV63" s="157">
        <f t="shared" ref="AV63" ca="1" si="1393">IF(AV62&gt;AV61,0,AV61-AV62)</f>
        <v>5400</v>
      </c>
      <c r="AW63" s="157">
        <f t="shared" ref="AW63" ca="1" si="1394">IF(AW62&gt;AW61,0,AW61-AW62)</f>
        <v>5300</v>
      </c>
      <c r="AX63" s="157">
        <f t="shared" ref="AX63" ca="1" si="1395">IF(AX62&gt;AX61,0,AX61-AX62)</f>
        <v>5200</v>
      </c>
      <c r="AY63" s="157">
        <f t="shared" ref="AY63" ca="1" si="1396">IF(AY62&gt;AY61,0,AY61-AY62)</f>
        <v>5100</v>
      </c>
      <c r="AZ63" s="157">
        <f t="shared" ref="AZ63" ca="1" si="1397">IF(AZ62&gt;AZ61,0,AZ61-AZ62)</f>
        <v>5000</v>
      </c>
      <c r="BA63" s="157">
        <f t="shared" ref="BA63" ca="1" si="1398">IF(BA62&gt;BA61,0,BA61-BA62)</f>
        <v>4900</v>
      </c>
      <c r="BB63" s="157">
        <f t="shared" ref="BB63" ca="1" si="1399">IF(BB62&gt;BB61,0,BB61-BB62)</f>
        <v>4800</v>
      </c>
      <c r="BC63" s="157">
        <f t="shared" ref="BC63" ca="1" si="1400">IF(BC62&gt;BC61,0,BC61-BC62)</f>
        <v>4700</v>
      </c>
      <c r="BD63" s="157">
        <f t="shared" ref="BD63" ca="1" si="1401">IF(BD62&gt;BD61,0,BD61-BD62)</f>
        <v>4600</v>
      </c>
      <c r="BE63" s="157">
        <f t="shared" ref="BE63" ca="1" si="1402">IF(BE62&gt;BE61,0,BE61-BE62)</f>
        <v>4500</v>
      </c>
      <c r="BF63" s="157">
        <f t="shared" ref="BF63" ca="1" si="1403">IF(BF62&gt;BF61,0,BF61-BF62)</f>
        <v>4400</v>
      </c>
      <c r="BG63" s="157">
        <f t="shared" ref="BG63" ca="1" si="1404">IF(BG62&gt;BG61,0,BG61-BG62)</f>
        <v>4300</v>
      </c>
      <c r="BH63" s="157">
        <f t="shared" ref="BH63" ca="1" si="1405">IF(BH62&gt;BH61,0,BH61-BH62)</f>
        <v>4200</v>
      </c>
      <c r="BI63" s="157">
        <f t="shared" ref="BI63" ca="1" si="1406">IF(BI62&gt;BI61,0,BI61-BI62)</f>
        <v>4100</v>
      </c>
      <c r="BJ63" s="157">
        <f t="shared" ref="BJ63" ca="1" si="1407">IF(BJ62&gt;BJ61,0,BJ61-BJ62)</f>
        <v>4000</v>
      </c>
      <c r="BK63" s="157">
        <f t="shared" ref="BK63" ca="1" si="1408">IF(BK62&gt;BK61,0,BK61-BK62)</f>
        <v>3900</v>
      </c>
      <c r="BL63" s="157">
        <f t="shared" ref="BL63" ca="1" si="1409">IF(BL62&gt;BL61,0,BL61-BL62)</f>
        <v>3800</v>
      </c>
      <c r="BM63" s="157">
        <f t="shared" ref="BM63" ca="1" si="1410">IF(BM62&gt;BM61,0,BM61-BM62)</f>
        <v>3700</v>
      </c>
      <c r="BN63" s="157">
        <f t="shared" ref="BN63" ca="1" si="1411">IF(BN62&gt;BN61,0,BN61-BN62)</f>
        <v>3600</v>
      </c>
      <c r="BO63" s="157">
        <f t="shared" ref="BO63" ca="1" si="1412">IF(BO62&gt;BO61,0,BO61-BO62)</f>
        <v>3500</v>
      </c>
      <c r="BP63" s="157">
        <f t="shared" ref="BP63" ca="1" si="1413">IF(BP62&gt;BP61,0,BP61-BP62)</f>
        <v>3400</v>
      </c>
      <c r="BQ63" s="157">
        <f t="shared" ref="BQ63" ca="1" si="1414">IF(BQ62&gt;BQ61,0,BQ61-BQ62)</f>
        <v>3300</v>
      </c>
      <c r="BR63" s="157">
        <f t="shared" ref="BR63" ca="1" si="1415">IF(BR62&gt;BR61,0,BR61-BR62)</f>
        <v>3200</v>
      </c>
      <c r="BS63" s="157">
        <f t="shared" ref="BS63" ca="1" si="1416">IF(BS62&gt;BS61,0,BS61-BS62)</f>
        <v>3100</v>
      </c>
      <c r="BT63" s="157">
        <f t="shared" ref="BT63" ca="1" si="1417">IF(BT62&gt;BT61,0,BT61-BT62)</f>
        <v>3000</v>
      </c>
      <c r="BU63" s="157">
        <f t="shared" ref="BU63" ca="1" si="1418">IF(BU62&gt;BU61,0,BU61-BU62)</f>
        <v>2900</v>
      </c>
      <c r="BV63" s="157">
        <f t="shared" ref="BV63" ca="1" si="1419">IF(BV62&gt;BV61,0,BV61-BV62)</f>
        <v>2800</v>
      </c>
      <c r="BW63" s="157">
        <f t="shared" ref="BW63" ca="1" si="1420">IF(BW62&gt;BW61,0,BW61-BW62)</f>
        <v>2700</v>
      </c>
      <c r="BX63" s="157">
        <f t="shared" ref="BX63" ca="1" si="1421">IF(BX62&gt;BX61,0,BX61-BX62)</f>
        <v>2600</v>
      </c>
      <c r="BY63" s="157">
        <f t="shared" ref="BY63" ca="1" si="1422">IF(BY62&gt;BY61,0,BY61-BY62)</f>
        <v>2500</v>
      </c>
      <c r="BZ63" s="157">
        <f t="shared" ref="BZ63" ca="1" si="1423">IF(BZ62&gt;BZ61,0,BZ61-BZ62)</f>
        <v>2400</v>
      </c>
      <c r="CA63" s="157">
        <f t="shared" ref="CA63" ca="1" si="1424">IF(CA62&gt;CA61,0,CA61-CA62)</f>
        <v>2300</v>
      </c>
      <c r="CB63" s="157">
        <f t="shared" ref="CB63" ca="1" si="1425">IF(CB62&gt;CB61,0,CB61-CB62)</f>
        <v>2200</v>
      </c>
      <c r="CC63" s="157">
        <f t="shared" ref="CC63" ca="1" si="1426">IF(CC62&gt;CC61,0,CC61-CC62)</f>
        <v>2100</v>
      </c>
      <c r="CD63" s="157">
        <f t="shared" ref="CD63" ca="1" si="1427">IF(CD62&gt;CD61,0,CD61-CD62)</f>
        <v>2000</v>
      </c>
      <c r="CE63" s="157">
        <f t="shared" ref="CE63" ca="1" si="1428">IF(CE62&gt;CE61,0,CE61-CE62)</f>
        <v>1900</v>
      </c>
      <c r="CF63" s="157">
        <f t="shared" ref="CF63" ca="1" si="1429">IF(CF62&gt;CF61,0,CF61-CF62)</f>
        <v>1800</v>
      </c>
      <c r="CG63" s="157">
        <f t="shared" ref="CG63" ca="1" si="1430">IF(CG62&gt;CG61,0,CG61-CG62)</f>
        <v>1700</v>
      </c>
      <c r="CH63" s="157">
        <f t="shared" ref="CH63" ca="1" si="1431">IF(CH62&gt;CH61,0,CH61-CH62)</f>
        <v>1600</v>
      </c>
      <c r="CI63" s="157">
        <f t="shared" ref="CI63" ca="1" si="1432">IF(CI62&gt;CI61,0,CI61-CI62)</f>
        <v>1500</v>
      </c>
      <c r="CJ63" s="157">
        <f t="shared" ref="CJ63" ca="1" si="1433">IF(CJ62&gt;CJ61,0,CJ61-CJ62)</f>
        <v>1400</v>
      </c>
      <c r="CK63" s="157">
        <f t="shared" ref="CK63" ca="1" si="1434">IF(CK62&gt;CK61,0,CK61-CK62)</f>
        <v>1300</v>
      </c>
      <c r="CL63" s="157">
        <f t="shared" ref="CL63" ca="1" si="1435">IF(CL62&gt;CL61,0,CL61-CL62)</f>
        <v>1200</v>
      </c>
      <c r="CM63" s="157">
        <f t="shared" ref="CM63" ca="1" si="1436">IF(CM62&gt;CM61,0,CM61-CM62)</f>
        <v>1100</v>
      </c>
      <c r="CN63" s="157">
        <f t="shared" ref="CN63" ca="1" si="1437">IF(CN62&gt;CN61,0,CN61-CN62)</f>
        <v>1000</v>
      </c>
      <c r="CO63" s="157">
        <f t="shared" ref="CO63" ca="1" si="1438">IF(CO62&gt;CO61,0,CO61-CO62)</f>
        <v>900</v>
      </c>
      <c r="CP63" s="157">
        <f t="shared" ref="CP63" ca="1" si="1439">IF(CP62&gt;CP61,0,CP61-CP62)</f>
        <v>800</v>
      </c>
      <c r="CQ63" s="157">
        <f t="shared" ref="CQ63" ca="1" si="1440">IF(CQ62&gt;CQ61,0,CQ61-CQ62)</f>
        <v>700</v>
      </c>
      <c r="CR63" s="157">
        <f t="shared" ref="CR63" ca="1" si="1441">IF(CR62&gt;CR61,0,CR61-CR62)</f>
        <v>600</v>
      </c>
      <c r="CS63" s="157">
        <f t="shared" ref="CS63" ca="1" si="1442">IF(CS62&gt;CS61,0,CS61-CS62)</f>
        <v>500</v>
      </c>
      <c r="CT63" s="157">
        <f t="shared" ref="CT63" ca="1" si="1443">IF(CT62&gt;CT61,0,CT61-CT62)</f>
        <v>400</v>
      </c>
      <c r="CU63" s="157">
        <f t="shared" ref="CU63" ca="1" si="1444">IF(CU62&gt;CU61,0,CU61-CU62)</f>
        <v>300</v>
      </c>
      <c r="CV63" s="157">
        <f t="shared" ref="CV63" ca="1" si="1445">IF(CV62&gt;CV61,0,CV61-CV62)</f>
        <v>200</v>
      </c>
      <c r="CW63" s="157">
        <f t="shared" ref="CW63" ca="1" si="1446">IF(CW62&gt;CW61,0,CW61-CW62)</f>
        <v>100</v>
      </c>
      <c r="CX63" s="157">
        <f t="shared" ref="CX63" ca="1" si="1447">IF(CX62&gt;CX61,0,CX61-CX62)</f>
        <v>0</v>
      </c>
      <c r="CY63" s="157">
        <f t="shared" ref="CY63" ca="1" si="1448">IF(CY62&gt;CY61,0,CY61-CY62)</f>
        <v>0</v>
      </c>
      <c r="CZ63" s="157">
        <f t="shared" ref="CZ63" ca="1" si="1449">IF(CZ62&gt;CZ61,0,CZ61-CZ62)</f>
        <v>0</v>
      </c>
      <c r="DA63" s="157">
        <f t="shared" ref="DA63" ca="1" si="1450">IF(DA62&gt;DA61,0,DA61-DA62)</f>
        <v>0</v>
      </c>
      <c r="DB63" s="157">
        <f t="shared" ref="DB63" ca="1" si="1451">IF(DB62&gt;DB61,0,DB61-DB62)</f>
        <v>0</v>
      </c>
      <c r="DC63" s="157">
        <f t="shared" ref="DC63" ca="1" si="1452">IF(DC62&gt;DC61,0,DC61-DC62)</f>
        <v>0</v>
      </c>
      <c r="DD63" s="157">
        <f t="shared" ref="DD63" ca="1" si="1453">IF(DD62&gt;DD61,0,DD61-DD62)</f>
        <v>0</v>
      </c>
      <c r="DE63" s="157">
        <f t="shared" ref="DE63" ca="1" si="1454">IF(DE62&gt;DE61,0,DE61-DE62)</f>
        <v>0</v>
      </c>
      <c r="DF63" s="157">
        <f t="shared" ref="DF63" ca="1" si="1455">IF(DF62&gt;DF61,0,DF61-DF62)</f>
        <v>0</v>
      </c>
      <c r="DG63" s="157">
        <f t="shared" ref="DG63" ca="1" si="1456">IF(DG62&gt;DG61,0,DG61-DG62)</f>
        <v>0</v>
      </c>
      <c r="DH63" s="157">
        <f t="shared" ref="DH63" ca="1" si="1457">IF(DH62&gt;DH61,0,DH61-DH62)</f>
        <v>0</v>
      </c>
      <c r="DI63" s="157">
        <f t="shared" ref="DI63" ca="1" si="1458">IF(DI62&gt;DI61,0,DI61-DI62)</f>
        <v>0</v>
      </c>
      <c r="DJ63" s="157">
        <f t="shared" ref="DJ63" ca="1" si="1459">IF(DJ62&gt;DJ61,0,DJ61-DJ62)</f>
        <v>0</v>
      </c>
      <c r="DK63" s="157">
        <f t="shared" ref="DK63" ca="1" si="1460">IF(DK62&gt;DK61,0,DK61-DK62)</f>
        <v>0</v>
      </c>
      <c r="DL63" s="157">
        <f t="shared" ref="DL63" ca="1" si="1461">IF(DL62&gt;DL61,0,DL61-DL62)</f>
        <v>0</v>
      </c>
      <c r="DM63" s="157">
        <f t="shared" ref="DM63" ca="1" si="1462">IF(DM62&gt;DM61,0,DM61-DM62)</f>
        <v>0</v>
      </c>
      <c r="DN63" s="157">
        <f t="shared" ref="DN63" ca="1" si="1463">IF(DN62&gt;DN61,0,DN61-DN62)</f>
        <v>0</v>
      </c>
      <c r="DO63" s="157">
        <f t="shared" ref="DO63" ca="1" si="1464">IF(DO62&gt;DO61,0,DO61-DO62)</f>
        <v>0</v>
      </c>
      <c r="DP63" s="157">
        <f t="shared" ref="DP63" ca="1" si="1465">IF(DP62&gt;DP61,0,DP61-DP62)</f>
        <v>0</v>
      </c>
      <c r="DQ63" s="157">
        <f t="shared" ref="DQ63" ca="1" si="1466">IF(DQ62&gt;DQ61,0,DQ61-DQ62)</f>
        <v>0</v>
      </c>
      <c r="DR63" s="157">
        <f t="shared" ref="DR63" ca="1" si="1467">IF(DR62&gt;DR61,0,DR61-DR62)</f>
        <v>0</v>
      </c>
      <c r="DS63" s="157">
        <f t="shared" ref="DS63" ca="1" si="1468">IF(DS62&gt;DS61,0,DS61-DS62)</f>
        <v>0</v>
      </c>
      <c r="DT63" s="157">
        <f t="shared" ref="DT63" ca="1" si="1469">IF(DT62&gt;DT61,0,DT61-DT62)</f>
        <v>0</v>
      </c>
      <c r="DU63" s="157">
        <f t="shared" ref="DU63" ca="1" si="1470">IF(DU62&gt;DU61,0,DU61-DU62)</f>
        <v>0</v>
      </c>
      <c r="DV63" s="157">
        <f t="shared" ref="DV63" ca="1" si="1471">IF(DV62&gt;DV61,0,DV61-DV62)</f>
        <v>0</v>
      </c>
      <c r="DW63" s="157">
        <f t="shared" ref="DW63" ca="1" si="1472">IF(DW62&gt;DW61,0,DW61-DW62)</f>
        <v>0</v>
      </c>
      <c r="DX63" s="157">
        <f t="shared" ref="DX63" ca="1" si="1473">IF(DX62&gt;DX61,0,DX61-DX62)</f>
        <v>0</v>
      </c>
      <c r="DY63" s="157">
        <f t="shared" ref="DY63" ca="1" si="1474">IF(DY62&gt;DY61,0,DY61-DY62)</f>
        <v>0</v>
      </c>
      <c r="DZ63" s="157">
        <f t="shared" ref="DZ63" ca="1" si="1475">IF(DZ62&gt;DZ61,0,DZ61-DZ62)</f>
        <v>0</v>
      </c>
      <c r="EA63" s="157">
        <f t="shared" ref="EA63" ca="1" si="1476">IF(EA62&gt;EA61,0,EA61-EA62)</f>
        <v>0</v>
      </c>
      <c r="EB63" s="157">
        <f t="shared" ref="EB63" ca="1" si="1477">IF(EB62&gt;EB61,0,EB61-EB62)</f>
        <v>0</v>
      </c>
      <c r="EC63" s="157">
        <f t="shared" ref="EC63" ca="1" si="1478">IF(EC62&gt;EC61,0,EC61-EC62)</f>
        <v>0</v>
      </c>
      <c r="ED63" s="157">
        <f t="shared" ref="ED63" ca="1" si="1479">IF(ED62&gt;ED61,0,ED61-ED62)</f>
        <v>0</v>
      </c>
      <c r="EE63" s="157">
        <f t="shared" ref="EE63" ca="1" si="1480">IF(EE62&gt;EE61,0,EE61-EE62)</f>
        <v>0</v>
      </c>
    </row>
    <row r="64" spans="1:135" x14ac:dyDescent="0.35">
      <c r="A64" s="33"/>
      <c r="B64" s="156"/>
      <c r="C64" s="155" t="str">
        <f ca="1">IF(C63=0,"PAID OFF","")</f>
        <v/>
      </c>
      <c r="D64" s="155" t="str">
        <f t="shared" ref="D64:BO64" ca="1" si="1481">IF(D63=0,"PAID OFF","")</f>
        <v/>
      </c>
      <c r="E64" s="155" t="str">
        <f t="shared" ca="1" si="1481"/>
        <v/>
      </c>
      <c r="F64" s="155" t="str">
        <f t="shared" ca="1" si="1481"/>
        <v/>
      </c>
      <c r="G64" s="155" t="str">
        <f t="shared" ca="1" si="1481"/>
        <v/>
      </c>
      <c r="H64" s="155" t="str">
        <f t="shared" ca="1" si="1481"/>
        <v/>
      </c>
      <c r="I64" s="155" t="str">
        <f t="shared" ca="1" si="1481"/>
        <v/>
      </c>
      <c r="J64" s="155" t="str">
        <f t="shared" ca="1" si="1481"/>
        <v/>
      </c>
      <c r="K64" s="155" t="str">
        <f t="shared" ca="1" si="1481"/>
        <v/>
      </c>
      <c r="L64" s="155" t="str">
        <f t="shared" ca="1" si="1481"/>
        <v/>
      </c>
      <c r="M64" s="155" t="str">
        <f t="shared" ca="1" si="1481"/>
        <v/>
      </c>
      <c r="N64" s="155" t="str">
        <f t="shared" ca="1" si="1481"/>
        <v/>
      </c>
      <c r="O64" s="155" t="str">
        <f t="shared" ca="1" si="1481"/>
        <v/>
      </c>
      <c r="P64" s="155" t="str">
        <f t="shared" ca="1" si="1481"/>
        <v/>
      </c>
      <c r="Q64" s="155" t="str">
        <f t="shared" ca="1" si="1481"/>
        <v/>
      </c>
      <c r="R64" s="155" t="str">
        <f t="shared" ca="1" si="1481"/>
        <v/>
      </c>
      <c r="S64" s="155" t="str">
        <f t="shared" ca="1" si="1481"/>
        <v/>
      </c>
      <c r="T64" s="155" t="str">
        <f t="shared" ca="1" si="1481"/>
        <v/>
      </c>
      <c r="U64" s="155" t="str">
        <f t="shared" ca="1" si="1481"/>
        <v/>
      </c>
      <c r="V64" s="155" t="str">
        <f t="shared" ca="1" si="1481"/>
        <v/>
      </c>
      <c r="W64" s="155" t="str">
        <f t="shared" ca="1" si="1481"/>
        <v/>
      </c>
      <c r="X64" s="155" t="str">
        <f t="shared" ca="1" si="1481"/>
        <v/>
      </c>
      <c r="Y64" s="155" t="str">
        <f t="shared" ca="1" si="1481"/>
        <v/>
      </c>
      <c r="Z64" s="155" t="str">
        <f t="shared" ca="1" si="1481"/>
        <v/>
      </c>
      <c r="AA64" s="155" t="str">
        <f t="shared" ca="1" si="1481"/>
        <v/>
      </c>
      <c r="AB64" s="155" t="str">
        <f t="shared" ca="1" si="1481"/>
        <v/>
      </c>
      <c r="AC64" s="155" t="str">
        <f t="shared" ca="1" si="1481"/>
        <v/>
      </c>
      <c r="AD64" s="155" t="str">
        <f t="shared" ca="1" si="1481"/>
        <v/>
      </c>
      <c r="AE64" s="155" t="str">
        <f t="shared" ca="1" si="1481"/>
        <v/>
      </c>
      <c r="AF64" s="155" t="str">
        <f t="shared" ca="1" si="1481"/>
        <v/>
      </c>
      <c r="AG64" s="155" t="str">
        <f t="shared" ca="1" si="1481"/>
        <v/>
      </c>
      <c r="AH64" s="155" t="str">
        <f t="shared" ca="1" si="1481"/>
        <v/>
      </c>
      <c r="AI64" s="155" t="str">
        <f t="shared" ca="1" si="1481"/>
        <v/>
      </c>
      <c r="AJ64" s="155" t="str">
        <f t="shared" ca="1" si="1481"/>
        <v/>
      </c>
      <c r="AK64" s="155" t="str">
        <f t="shared" ca="1" si="1481"/>
        <v/>
      </c>
      <c r="AL64" s="155" t="str">
        <f t="shared" ca="1" si="1481"/>
        <v/>
      </c>
      <c r="AM64" s="155" t="str">
        <f t="shared" ca="1" si="1481"/>
        <v/>
      </c>
      <c r="AN64" s="155" t="str">
        <f t="shared" ca="1" si="1481"/>
        <v/>
      </c>
      <c r="AO64" s="155" t="str">
        <f t="shared" ca="1" si="1481"/>
        <v/>
      </c>
      <c r="AP64" s="155" t="str">
        <f t="shared" ca="1" si="1481"/>
        <v/>
      </c>
      <c r="AQ64" s="155" t="str">
        <f t="shared" ca="1" si="1481"/>
        <v/>
      </c>
      <c r="AR64" s="155" t="str">
        <f t="shared" ca="1" si="1481"/>
        <v/>
      </c>
      <c r="AS64" s="155" t="str">
        <f t="shared" ca="1" si="1481"/>
        <v/>
      </c>
      <c r="AT64" s="155" t="str">
        <f t="shared" ca="1" si="1481"/>
        <v/>
      </c>
      <c r="AU64" s="155" t="str">
        <f t="shared" ca="1" si="1481"/>
        <v/>
      </c>
      <c r="AV64" s="155" t="str">
        <f t="shared" ca="1" si="1481"/>
        <v/>
      </c>
      <c r="AW64" s="155" t="str">
        <f t="shared" ca="1" si="1481"/>
        <v/>
      </c>
      <c r="AX64" s="155" t="str">
        <f t="shared" ca="1" si="1481"/>
        <v/>
      </c>
      <c r="AY64" s="155" t="str">
        <f t="shared" ca="1" si="1481"/>
        <v/>
      </c>
      <c r="AZ64" s="155" t="str">
        <f t="shared" ca="1" si="1481"/>
        <v/>
      </c>
      <c r="BA64" s="155" t="str">
        <f t="shared" ca="1" si="1481"/>
        <v/>
      </c>
      <c r="BB64" s="155" t="str">
        <f t="shared" ca="1" si="1481"/>
        <v/>
      </c>
      <c r="BC64" s="155" t="str">
        <f t="shared" ca="1" si="1481"/>
        <v/>
      </c>
      <c r="BD64" s="155" t="str">
        <f t="shared" ca="1" si="1481"/>
        <v/>
      </c>
      <c r="BE64" s="155" t="str">
        <f t="shared" ca="1" si="1481"/>
        <v/>
      </c>
      <c r="BF64" s="155" t="str">
        <f t="shared" ca="1" si="1481"/>
        <v/>
      </c>
      <c r="BG64" s="155" t="str">
        <f t="shared" ca="1" si="1481"/>
        <v/>
      </c>
      <c r="BH64" s="155" t="str">
        <f t="shared" ca="1" si="1481"/>
        <v/>
      </c>
      <c r="BI64" s="155" t="str">
        <f t="shared" ca="1" si="1481"/>
        <v/>
      </c>
      <c r="BJ64" s="155" t="str">
        <f t="shared" ca="1" si="1481"/>
        <v/>
      </c>
      <c r="BK64" s="155" t="str">
        <f t="shared" ca="1" si="1481"/>
        <v/>
      </c>
      <c r="BL64" s="155" t="str">
        <f t="shared" ca="1" si="1481"/>
        <v/>
      </c>
      <c r="BM64" s="155" t="str">
        <f t="shared" ca="1" si="1481"/>
        <v/>
      </c>
      <c r="BN64" s="155" t="str">
        <f t="shared" ca="1" si="1481"/>
        <v/>
      </c>
      <c r="BO64" s="155" t="str">
        <f t="shared" ca="1" si="1481"/>
        <v/>
      </c>
      <c r="BP64" s="155" t="str">
        <f t="shared" ref="BP64:CU64" ca="1" si="1482">IF(BP63=0,"PAID OFF","")</f>
        <v/>
      </c>
      <c r="BQ64" s="155" t="str">
        <f t="shared" ca="1" si="1482"/>
        <v/>
      </c>
      <c r="BR64" s="155" t="str">
        <f t="shared" ca="1" si="1482"/>
        <v/>
      </c>
      <c r="BS64" s="155" t="str">
        <f t="shared" ca="1" si="1482"/>
        <v/>
      </c>
      <c r="BT64" s="155" t="str">
        <f t="shared" ca="1" si="1482"/>
        <v/>
      </c>
      <c r="BU64" s="155" t="str">
        <f t="shared" ca="1" si="1482"/>
        <v/>
      </c>
      <c r="BV64" s="155" t="str">
        <f t="shared" ca="1" si="1482"/>
        <v/>
      </c>
      <c r="BW64" s="155" t="str">
        <f t="shared" ca="1" si="1482"/>
        <v/>
      </c>
      <c r="BX64" s="155" t="str">
        <f t="shared" ca="1" si="1482"/>
        <v/>
      </c>
      <c r="BY64" s="155" t="str">
        <f t="shared" ca="1" si="1482"/>
        <v/>
      </c>
      <c r="BZ64" s="155" t="str">
        <f t="shared" ca="1" si="1482"/>
        <v/>
      </c>
      <c r="CA64" s="155" t="str">
        <f t="shared" ca="1" si="1482"/>
        <v/>
      </c>
      <c r="CB64" s="155" t="str">
        <f t="shared" ca="1" si="1482"/>
        <v/>
      </c>
      <c r="CC64" s="155" t="str">
        <f t="shared" ca="1" si="1482"/>
        <v/>
      </c>
      <c r="CD64" s="155" t="str">
        <f t="shared" ca="1" si="1482"/>
        <v/>
      </c>
      <c r="CE64" s="155" t="str">
        <f t="shared" ca="1" si="1482"/>
        <v/>
      </c>
      <c r="CF64" s="155" t="str">
        <f t="shared" ca="1" si="1482"/>
        <v/>
      </c>
      <c r="CG64" s="155" t="str">
        <f t="shared" ca="1" si="1482"/>
        <v/>
      </c>
      <c r="CH64" s="155" t="str">
        <f t="shared" ca="1" si="1482"/>
        <v/>
      </c>
      <c r="CI64" s="155" t="str">
        <f t="shared" ca="1" si="1482"/>
        <v/>
      </c>
      <c r="CJ64" s="155" t="str">
        <f t="shared" ca="1" si="1482"/>
        <v/>
      </c>
      <c r="CK64" s="155" t="str">
        <f t="shared" ca="1" si="1482"/>
        <v/>
      </c>
      <c r="CL64" s="155" t="str">
        <f t="shared" ca="1" si="1482"/>
        <v/>
      </c>
      <c r="CM64" s="155" t="str">
        <f t="shared" ca="1" si="1482"/>
        <v/>
      </c>
      <c r="CN64" s="155" t="str">
        <f t="shared" ca="1" si="1482"/>
        <v/>
      </c>
      <c r="CO64" s="155" t="str">
        <f t="shared" ca="1" si="1482"/>
        <v/>
      </c>
      <c r="CP64" s="155" t="str">
        <f t="shared" ca="1" si="1482"/>
        <v/>
      </c>
      <c r="CQ64" s="155" t="str">
        <f t="shared" ca="1" si="1482"/>
        <v/>
      </c>
      <c r="CR64" s="155" t="str">
        <f t="shared" ca="1" si="1482"/>
        <v/>
      </c>
      <c r="CS64" s="155" t="str">
        <f t="shared" ca="1" si="1482"/>
        <v/>
      </c>
      <c r="CT64" s="155" t="str">
        <f t="shared" ca="1" si="1482"/>
        <v/>
      </c>
      <c r="CU64" s="155" t="str">
        <f t="shared" ca="1" si="1482"/>
        <v/>
      </c>
      <c r="CV64" s="155" t="str">
        <f t="shared" ref="CV64" ca="1" si="1483">IF(CV63=0,"PAID OFF","")</f>
        <v/>
      </c>
      <c r="CW64" s="155" t="str">
        <f t="shared" ref="CW64" ca="1" si="1484">IF(CW63=0,"PAID OFF","")</f>
        <v/>
      </c>
      <c r="CX64" s="155" t="str">
        <f t="shared" ref="CX64" ca="1" si="1485">IF(CX63=0,"PAID OFF","")</f>
        <v>PAID OFF</v>
      </c>
      <c r="CY64" s="155" t="str">
        <f t="shared" ref="CY64" ca="1" si="1486">IF(CY63=0,"PAID OFF","")</f>
        <v>PAID OFF</v>
      </c>
      <c r="CZ64" s="155" t="str">
        <f t="shared" ref="CZ64" ca="1" si="1487">IF(CZ63=0,"PAID OFF","")</f>
        <v>PAID OFF</v>
      </c>
      <c r="DA64" s="155" t="str">
        <f t="shared" ref="DA64" ca="1" si="1488">IF(DA63=0,"PAID OFF","")</f>
        <v>PAID OFF</v>
      </c>
      <c r="DB64" s="155" t="str">
        <f t="shared" ref="DB64" ca="1" si="1489">IF(DB63=0,"PAID OFF","")</f>
        <v>PAID OFF</v>
      </c>
      <c r="DC64" s="155" t="str">
        <f t="shared" ref="DC64" ca="1" si="1490">IF(DC63=0,"PAID OFF","")</f>
        <v>PAID OFF</v>
      </c>
      <c r="DD64" s="155" t="str">
        <f t="shared" ref="DD64" ca="1" si="1491">IF(DD63=0,"PAID OFF","")</f>
        <v>PAID OFF</v>
      </c>
      <c r="DE64" s="155" t="str">
        <f t="shared" ref="DE64" ca="1" si="1492">IF(DE63=0,"PAID OFF","")</f>
        <v>PAID OFF</v>
      </c>
      <c r="DF64" s="155" t="str">
        <f t="shared" ref="DF64" ca="1" si="1493">IF(DF63=0,"PAID OFF","")</f>
        <v>PAID OFF</v>
      </c>
      <c r="DG64" s="155" t="str">
        <f t="shared" ref="DG64" ca="1" si="1494">IF(DG63=0,"PAID OFF","")</f>
        <v>PAID OFF</v>
      </c>
      <c r="DH64" s="155" t="str">
        <f t="shared" ref="DH64" ca="1" si="1495">IF(DH63=0,"PAID OFF","")</f>
        <v>PAID OFF</v>
      </c>
      <c r="DI64" s="155" t="str">
        <f t="shared" ref="DI64" ca="1" si="1496">IF(DI63=0,"PAID OFF","")</f>
        <v>PAID OFF</v>
      </c>
      <c r="DJ64" s="155" t="str">
        <f t="shared" ref="DJ64" ca="1" si="1497">IF(DJ63=0,"PAID OFF","")</f>
        <v>PAID OFF</v>
      </c>
      <c r="DK64" s="155" t="str">
        <f t="shared" ref="DK64" ca="1" si="1498">IF(DK63=0,"PAID OFF","")</f>
        <v>PAID OFF</v>
      </c>
      <c r="DL64" s="155" t="str">
        <f t="shared" ref="DL64" ca="1" si="1499">IF(DL63=0,"PAID OFF","")</f>
        <v>PAID OFF</v>
      </c>
      <c r="DM64" s="155" t="str">
        <f t="shared" ref="DM64" ca="1" si="1500">IF(DM63=0,"PAID OFF","")</f>
        <v>PAID OFF</v>
      </c>
      <c r="DN64" s="155" t="str">
        <f t="shared" ref="DN64" ca="1" si="1501">IF(DN63=0,"PAID OFF","")</f>
        <v>PAID OFF</v>
      </c>
      <c r="DO64" s="155" t="str">
        <f t="shared" ref="DO64" ca="1" si="1502">IF(DO63=0,"PAID OFF","")</f>
        <v>PAID OFF</v>
      </c>
      <c r="DP64" s="155" t="str">
        <f t="shared" ref="DP64" ca="1" si="1503">IF(DP63=0,"PAID OFF","")</f>
        <v>PAID OFF</v>
      </c>
      <c r="DQ64" s="155" t="str">
        <f t="shared" ref="DQ64" ca="1" si="1504">IF(DQ63=0,"PAID OFF","")</f>
        <v>PAID OFF</v>
      </c>
      <c r="DR64" s="155" t="str">
        <f t="shared" ref="DR64" ca="1" si="1505">IF(DR63=0,"PAID OFF","")</f>
        <v>PAID OFF</v>
      </c>
      <c r="DS64" s="155" t="str">
        <f t="shared" ref="DS64" ca="1" si="1506">IF(DS63=0,"PAID OFF","")</f>
        <v>PAID OFF</v>
      </c>
      <c r="DT64" s="155" t="str">
        <f t="shared" ref="DT64" ca="1" si="1507">IF(DT63=0,"PAID OFF","")</f>
        <v>PAID OFF</v>
      </c>
      <c r="DU64" s="155" t="str">
        <f t="shared" ref="DU64" ca="1" si="1508">IF(DU63=0,"PAID OFF","")</f>
        <v>PAID OFF</v>
      </c>
      <c r="DV64" s="155" t="str">
        <f t="shared" ref="DV64" ca="1" si="1509">IF(DV63=0,"PAID OFF","")</f>
        <v>PAID OFF</v>
      </c>
      <c r="DW64" s="155" t="str">
        <f t="shared" ref="DW64" ca="1" si="1510">IF(DW63=0,"PAID OFF","")</f>
        <v>PAID OFF</v>
      </c>
      <c r="DX64" s="155" t="str">
        <f t="shared" ref="DX64" ca="1" si="1511">IF(DX63=0,"PAID OFF","")</f>
        <v>PAID OFF</v>
      </c>
      <c r="DY64" s="155" t="str">
        <f t="shared" ref="DY64" ca="1" si="1512">IF(DY63=0,"PAID OFF","")</f>
        <v>PAID OFF</v>
      </c>
      <c r="DZ64" s="155" t="str">
        <f t="shared" ref="DZ64" ca="1" si="1513">IF(DZ63=0,"PAID OFF","")</f>
        <v>PAID OFF</v>
      </c>
      <c r="EA64" s="155" t="str">
        <f t="shared" ref="EA64" ca="1" si="1514">IF(EA63=0,"PAID OFF","")</f>
        <v>PAID OFF</v>
      </c>
      <c r="EB64" s="155" t="str">
        <f t="shared" ref="EB64" ca="1" si="1515">IF(EB63=0,"PAID OFF","")</f>
        <v>PAID OFF</v>
      </c>
      <c r="EC64" s="155" t="str">
        <f t="shared" ref="EC64" ca="1" si="1516">IF(EC63=0,"PAID OFF","")</f>
        <v>PAID OFF</v>
      </c>
      <c r="ED64" s="155" t="str">
        <f t="shared" ref="ED64" ca="1" si="1517">IF(ED63=0,"PAID OFF","")</f>
        <v>PAID OFF</v>
      </c>
      <c r="EE64" s="155" t="str">
        <f t="shared" ref="EE64" ca="1" si="1518">IF(EE63=0,"PAID OFF","")</f>
        <v>PAID OFF</v>
      </c>
    </row>
    <row r="65" spans="1:135" x14ac:dyDescent="0.35">
      <c r="A65" s="33"/>
      <c r="B65" s="156" t="s">
        <v>34</v>
      </c>
      <c r="C65" s="156">
        <f ca="1">IF(C64="PAID OFF",1,1)</f>
        <v>1</v>
      </c>
      <c r="D65" s="156">
        <f t="shared" ref="D65:AI65" ca="1" si="1519">IF(D64="PAID OFF","",C65+1)</f>
        <v>2</v>
      </c>
      <c r="E65" s="156">
        <f t="shared" ca="1" si="1519"/>
        <v>3</v>
      </c>
      <c r="F65" s="156">
        <f t="shared" ca="1" si="1519"/>
        <v>4</v>
      </c>
      <c r="G65" s="156">
        <f t="shared" ca="1" si="1519"/>
        <v>5</v>
      </c>
      <c r="H65" s="156">
        <f t="shared" ca="1" si="1519"/>
        <v>6</v>
      </c>
      <c r="I65" s="156">
        <f t="shared" ca="1" si="1519"/>
        <v>7</v>
      </c>
      <c r="J65" s="156">
        <f t="shared" ca="1" si="1519"/>
        <v>8</v>
      </c>
      <c r="K65" s="156">
        <f t="shared" ca="1" si="1519"/>
        <v>9</v>
      </c>
      <c r="L65" s="156">
        <f t="shared" ca="1" si="1519"/>
        <v>10</v>
      </c>
      <c r="M65" s="156">
        <f t="shared" ca="1" si="1519"/>
        <v>11</v>
      </c>
      <c r="N65" s="156">
        <f t="shared" ca="1" si="1519"/>
        <v>12</v>
      </c>
      <c r="O65" s="156">
        <f t="shared" ca="1" si="1519"/>
        <v>13</v>
      </c>
      <c r="P65" s="156">
        <f t="shared" ca="1" si="1519"/>
        <v>14</v>
      </c>
      <c r="Q65" s="156">
        <f t="shared" ca="1" si="1519"/>
        <v>15</v>
      </c>
      <c r="R65" s="156">
        <f t="shared" ca="1" si="1519"/>
        <v>16</v>
      </c>
      <c r="S65" s="156">
        <f t="shared" ca="1" si="1519"/>
        <v>17</v>
      </c>
      <c r="T65" s="156">
        <f t="shared" ca="1" si="1519"/>
        <v>18</v>
      </c>
      <c r="U65" s="156">
        <f t="shared" ca="1" si="1519"/>
        <v>19</v>
      </c>
      <c r="V65" s="156">
        <f t="shared" ca="1" si="1519"/>
        <v>20</v>
      </c>
      <c r="W65" s="156">
        <f t="shared" ca="1" si="1519"/>
        <v>21</v>
      </c>
      <c r="X65" s="156">
        <f t="shared" ca="1" si="1519"/>
        <v>22</v>
      </c>
      <c r="Y65" s="156">
        <f t="shared" ca="1" si="1519"/>
        <v>23</v>
      </c>
      <c r="Z65" s="156">
        <f t="shared" ca="1" si="1519"/>
        <v>24</v>
      </c>
      <c r="AA65" s="156">
        <f t="shared" ca="1" si="1519"/>
        <v>25</v>
      </c>
      <c r="AB65" s="156">
        <f t="shared" ca="1" si="1519"/>
        <v>26</v>
      </c>
      <c r="AC65" s="156">
        <f t="shared" ca="1" si="1519"/>
        <v>27</v>
      </c>
      <c r="AD65" s="156">
        <f t="shared" ca="1" si="1519"/>
        <v>28</v>
      </c>
      <c r="AE65" s="156">
        <f t="shared" ca="1" si="1519"/>
        <v>29</v>
      </c>
      <c r="AF65" s="156">
        <f t="shared" ca="1" si="1519"/>
        <v>30</v>
      </c>
      <c r="AG65" s="156">
        <f t="shared" ca="1" si="1519"/>
        <v>31</v>
      </c>
      <c r="AH65" s="156">
        <f t="shared" ca="1" si="1519"/>
        <v>32</v>
      </c>
      <c r="AI65" s="156">
        <f t="shared" ca="1" si="1519"/>
        <v>33</v>
      </c>
      <c r="AJ65" s="156">
        <f t="shared" ref="AJ65:BO65" ca="1" si="1520">IF(AJ64="PAID OFF","",AI65+1)</f>
        <v>34</v>
      </c>
      <c r="AK65" s="156">
        <f t="shared" ca="1" si="1520"/>
        <v>35</v>
      </c>
      <c r="AL65" s="156">
        <f t="shared" ca="1" si="1520"/>
        <v>36</v>
      </c>
      <c r="AM65" s="156">
        <f t="shared" ca="1" si="1520"/>
        <v>37</v>
      </c>
      <c r="AN65" s="156">
        <f t="shared" ca="1" si="1520"/>
        <v>38</v>
      </c>
      <c r="AO65" s="156">
        <f t="shared" ca="1" si="1520"/>
        <v>39</v>
      </c>
      <c r="AP65" s="156">
        <f t="shared" ca="1" si="1520"/>
        <v>40</v>
      </c>
      <c r="AQ65" s="156">
        <f t="shared" ca="1" si="1520"/>
        <v>41</v>
      </c>
      <c r="AR65" s="156">
        <f t="shared" ca="1" si="1520"/>
        <v>42</v>
      </c>
      <c r="AS65" s="156">
        <f t="shared" ca="1" si="1520"/>
        <v>43</v>
      </c>
      <c r="AT65" s="156">
        <f t="shared" ca="1" si="1520"/>
        <v>44</v>
      </c>
      <c r="AU65" s="156">
        <f t="shared" ca="1" si="1520"/>
        <v>45</v>
      </c>
      <c r="AV65" s="156">
        <f t="shared" ca="1" si="1520"/>
        <v>46</v>
      </c>
      <c r="AW65" s="156">
        <f t="shared" ca="1" si="1520"/>
        <v>47</v>
      </c>
      <c r="AX65" s="156">
        <f t="shared" ca="1" si="1520"/>
        <v>48</v>
      </c>
      <c r="AY65" s="156">
        <f t="shared" ca="1" si="1520"/>
        <v>49</v>
      </c>
      <c r="AZ65" s="156">
        <f t="shared" ca="1" si="1520"/>
        <v>50</v>
      </c>
      <c r="BA65" s="156">
        <f t="shared" ca="1" si="1520"/>
        <v>51</v>
      </c>
      <c r="BB65" s="156">
        <f t="shared" ca="1" si="1520"/>
        <v>52</v>
      </c>
      <c r="BC65" s="156">
        <f t="shared" ca="1" si="1520"/>
        <v>53</v>
      </c>
      <c r="BD65" s="156">
        <f t="shared" ca="1" si="1520"/>
        <v>54</v>
      </c>
      <c r="BE65" s="156">
        <f t="shared" ca="1" si="1520"/>
        <v>55</v>
      </c>
      <c r="BF65" s="156">
        <f t="shared" ca="1" si="1520"/>
        <v>56</v>
      </c>
      <c r="BG65" s="156">
        <f t="shared" ca="1" si="1520"/>
        <v>57</v>
      </c>
      <c r="BH65" s="156">
        <f t="shared" ca="1" si="1520"/>
        <v>58</v>
      </c>
      <c r="BI65" s="156">
        <f t="shared" ca="1" si="1520"/>
        <v>59</v>
      </c>
      <c r="BJ65" s="156">
        <f t="shared" ca="1" si="1520"/>
        <v>60</v>
      </c>
      <c r="BK65" s="156">
        <f t="shared" ca="1" si="1520"/>
        <v>61</v>
      </c>
      <c r="BL65" s="156">
        <f t="shared" ca="1" si="1520"/>
        <v>62</v>
      </c>
      <c r="BM65" s="156">
        <f t="shared" ca="1" si="1520"/>
        <v>63</v>
      </c>
      <c r="BN65" s="156">
        <f t="shared" ca="1" si="1520"/>
        <v>64</v>
      </c>
      <c r="BO65" s="156">
        <f t="shared" ca="1" si="1520"/>
        <v>65</v>
      </c>
      <c r="BP65" s="156">
        <f t="shared" ref="BP65:CU65" ca="1" si="1521">IF(BP64="PAID OFF","",BO65+1)</f>
        <v>66</v>
      </c>
      <c r="BQ65" s="156">
        <f t="shared" ca="1" si="1521"/>
        <v>67</v>
      </c>
      <c r="BR65" s="156">
        <f t="shared" ca="1" si="1521"/>
        <v>68</v>
      </c>
      <c r="BS65" s="156">
        <f t="shared" ca="1" si="1521"/>
        <v>69</v>
      </c>
      <c r="BT65" s="156">
        <f t="shared" ca="1" si="1521"/>
        <v>70</v>
      </c>
      <c r="BU65" s="156">
        <f t="shared" ca="1" si="1521"/>
        <v>71</v>
      </c>
      <c r="BV65" s="156">
        <f t="shared" ca="1" si="1521"/>
        <v>72</v>
      </c>
      <c r="BW65" s="156">
        <f t="shared" ca="1" si="1521"/>
        <v>73</v>
      </c>
      <c r="BX65" s="156">
        <f t="shared" ca="1" si="1521"/>
        <v>74</v>
      </c>
      <c r="BY65" s="156">
        <f t="shared" ca="1" si="1521"/>
        <v>75</v>
      </c>
      <c r="BZ65" s="156">
        <f t="shared" ca="1" si="1521"/>
        <v>76</v>
      </c>
      <c r="CA65" s="156">
        <f t="shared" ca="1" si="1521"/>
        <v>77</v>
      </c>
      <c r="CB65" s="156">
        <f t="shared" ca="1" si="1521"/>
        <v>78</v>
      </c>
      <c r="CC65" s="156">
        <f t="shared" ca="1" si="1521"/>
        <v>79</v>
      </c>
      <c r="CD65" s="156">
        <f t="shared" ca="1" si="1521"/>
        <v>80</v>
      </c>
      <c r="CE65" s="156">
        <f t="shared" ca="1" si="1521"/>
        <v>81</v>
      </c>
      <c r="CF65" s="156">
        <f t="shared" ca="1" si="1521"/>
        <v>82</v>
      </c>
      <c r="CG65" s="156">
        <f t="shared" ca="1" si="1521"/>
        <v>83</v>
      </c>
      <c r="CH65" s="156">
        <f t="shared" ca="1" si="1521"/>
        <v>84</v>
      </c>
      <c r="CI65" s="156">
        <f t="shared" ca="1" si="1521"/>
        <v>85</v>
      </c>
      <c r="CJ65" s="156">
        <f t="shared" ca="1" si="1521"/>
        <v>86</v>
      </c>
      <c r="CK65" s="156">
        <f t="shared" ca="1" si="1521"/>
        <v>87</v>
      </c>
      <c r="CL65" s="156">
        <f t="shared" ca="1" si="1521"/>
        <v>88</v>
      </c>
      <c r="CM65" s="156">
        <f t="shared" ca="1" si="1521"/>
        <v>89</v>
      </c>
      <c r="CN65" s="156">
        <f t="shared" ca="1" si="1521"/>
        <v>90</v>
      </c>
      <c r="CO65" s="156">
        <f t="shared" ca="1" si="1521"/>
        <v>91</v>
      </c>
      <c r="CP65" s="156">
        <f t="shared" ca="1" si="1521"/>
        <v>92</v>
      </c>
      <c r="CQ65" s="156">
        <f t="shared" ca="1" si="1521"/>
        <v>93</v>
      </c>
      <c r="CR65" s="156">
        <f t="shared" ca="1" si="1521"/>
        <v>94</v>
      </c>
      <c r="CS65" s="156">
        <f t="shared" ca="1" si="1521"/>
        <v>95</v>
      </c>
      <c r="CT65" s="156">
        <f t="shared" ca="1" si="1521"/>
        <v>96</v>
      </c>
      <c r="CU65" s="156">
        <f t="shared" ca="1" si="1521"/>
        <v>97</v>
      </c>
      <c r="CV65" s="156">
        <f t="shared" ref="CV65:DR65" ca="1" si="1522">IF(CV64="PAID OFF","",CU65+1)</f>
        <v>98</v>
      </c>
      <c r="CW65" s="156">
        <f t="shared" ca="1" si="1522"/>
        <v>99</v>
      </c>
      <c r="CX65" s="156" t="str">
        <f t="shared" ca="1" si="1522"/>
        <v/>
      </c>
      <c r="CY65" s="156" t="str">
        <f t="shared" ca="1" si="1522"/>
        <v/>
      </c>
      <c r="CZ65" s="156" t="str">
        <f t="shared" ca="1" si="1522"/>
        <v/>
      </c>
      <c r="DA65" s="156" t="str">
        <f t="shared" ca="1" si="1522"/>
        <v/>
      </c>
      <c r="DB65" s="156" t="str">
        <f t="shared" ca="1" si="1522"/>
        <v/>
      </c>
      <c r="DC65" s="156" t="str">
        <f t="shared" ca="1" si="1522"/>
        <v/>
      </c>
      <c r="DD65" s="156" t="str">
        <f t="shared" ca="1" si="1522"/>
        <v/>
      </c>
      <c r="DE65" s="156" t="str">
        <f t="shared" ca="1" si="1522"/>
        <v/>
      </c>
      <c r="DF65" s="156" t="str">
        <f t="shared" ca="1" si="1522"/>
        <v/>
      </c>
      <c r="DG65" s="156" t="str">
        <f t="shared" ca="1" si="1522"/>
        <v/>
      </c>
      <c r="DH65" s="156" t="str">
        <f t="shared" ca="1" si="1522"/>
        <v/>
      </c>
      <c r="DI65" s="156" t="str">
        <f t="shared" ca="1" si="1522"/>
        <v/>
      </c>
      <c r="DJ65" s="156" t="str">
        <f t="shared" ca="1" si="1522"/>
        <v/>
      </c>
      <c r="DK65" s="156" t="str">
        <f t="shared" ca="1" si="1522"/>
        <v/>
      </c>
      <c r="DL65" s="156" t="str">
        <f t="shared" ca="1" si="1522"/>
        <v/>
      </c>
      <c r="DM65" s="156" t="str">
        <f t="shared" ca="1" si="1522"/>
        <v/>
      </c>
      <c r="DN65" s="156" t="str">
        <f t="shared" ca="1" si="1522"/>
        <v/>
      </c>
      <c r="DO65" s="156" t="str">
        <f t="shared" ca="1" si="1522"/>
        <v/>
      </c>
      <c r="DP65" s="156" t="str">
        <f t="shared" ca="1" si="1522"/>
        <v/>
      </c>
      <c r="DQ65" s="156" t="str">
        <f t="shared" ca="1" si="1522"/>
        <v/>
      </c>
      <c r="DR65" s="156" t="str">
        <f t="shared" ca="1" si="1522"/>
        <v/>
      </c>
      <c r="DS65" s="156" t="str">
        <f t="shared" ref="DS65" ca="1" si="1523">IF(DS64="PAID OFF","",DR65+1)</f>
        <v/>
      </c>
      <c r="DT65" s="156" t="str">
        <f t="shared" ref="DT65" ca="1" si="1524">IF(DT64="PAID OFF","",DS65+1)</f>
        <v/>
      </c>
      <c r="DU65" s="156" t="str">
        <f t="shared" ref="DU65" ca="1" si="1525">IF(DU64="PAID OFF","",DT65+1)</f>
        <v/>
      </c>
      <c r="DV65" s="156" t="str">
        <f t="shared" ref="DV65" ca="1" si="1526">IF(DV64="PAID OFF","",DU65+1)</f>
        <v/>
      </c>
      <c r="DW65" s="156" t="str">
        <f t="shared" ref="DW65" ca="1" si="1527">IF(DW64="PAID OFF","",DV65+1)</f>
        <v/>
      </c>
      <c r="DX65" s="156" t="str">
        <f t="shared" ref="DX65" ca="1" si="1528">IF(DX64="PAID OFF","",DW65+1)</f>
        <v/>
      </c>
      <c r="DY65" s="156" t="str">
        <f t="shared" ref="DY65" ca="1" si="1529">IF(DY64="PAID OFF","",DX65+1)</f>
        <v/>
      </c>
      <c r="DZ65" s="156" t="str">
        <f t="shared" ref="DZ65" ca="1" si="1530">IF(DZ64="PAID OFF","",DY65+1)</f>
        <v/>
      </c>
      <c r="EA65" s="156" t="str">
        <f t="shared" ref="EA65" ca="1" si="1531">IF(EA64="PAID OFF","",DZ65+1)</f>
        <v/>
      </c>
      <c r="EB65" s="156" t="str">
        <f t="shared" ref="EB65" ca="1" si="1532">IF(EB64="PAID OFF","",EA65+1)</f>
        <v/>
      </c>
      <c r="EC65" s="156" t="str">
        <f t="shared" ref="EC65" ca="1" si="1533">IF(EC64="PAID OFF","",EB65+1)</f>
        <v/>
      </c>
      <c r="ED65" s="156" t="str">
        <f t="shared" ref="ED65" ca="1" si="1534">IF(ED64="PAID OFF","",EC65+1)</f>
        <v/>
      </c>
      <c r="EE65" s="156" t="str">
        <f t="shared" ref="EE65" ca="1" si="1535">IF(EE64="PAID OFF","",ED65+1)</f>
        <v/>
      </c>
    </row>
    <row r="66" spans="1:135" x14ac:dyDescent="0.3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</row>
    <row r="67" spans="1:135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</row>
    <row r="68" spans="1:135" x14ac:dyDescent="0.3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</row>
    <row r="69" spans="1:135" x14ac:dyDescent="0.3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</row>
    <row r="70" spans="1:135" x14ac:dyDescent="0.3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</row>
    <row r="71" spans="1:135" x14ac:dyDescent="0.3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</row>
    <row r="72" spans="1:135" x14ac:dyDescent="0.3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</row>
    <row r="73" spans="1:135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</row>
    <row r="74" spans="1:135" x14ac:dyDescent="0.3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</row>
    <row r="75" spans="1:135" x14ac:dyDescent="0.3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</row>
    <row r="76" spans="1:135" x14ac:dyDescent="0.3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</row>
    <row r="77" spans="1:135" x14ac:dyDescent="0.3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</row>
    <row r="78" spans="1:135" x14ac:dyDescent="0.3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</row>
    <row r="79" spans="1:135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</row>
    <row r="80" spans="1:135" x14ac:dyDescent="0.3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</row>
    <row r="81" spans="1:99" x14ac:dyDescent="0.3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</row>
    <row r="82" spans="1:99" x14ac:dyDescent="0.3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</row>
    <row r="83" spans="1:99" x14ac:dyDescent="0.3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</row>
    <row r="84" spans="1:99" x14ac:dyDescent="0.3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</row>
    <row r="85" spans="1:99" x14ac:dyDescent="0.3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</row>
    <row r="86" spans="1:99" x14ac:dyDescent="0.3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</row>
    <row r="87" spans="1:99" x14ac:dyDescent="0.3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</row>
    <row r="88" spans="1:99" x14ac:dyDescent="0.3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</row>
    <row r="89" spans="1:99" x14ac:dyDescent="0.3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</row>
    <row r="90" spans="1:99" x14ac:dyDescent="0.3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</row>
    <row r="91" spans="1:99" x14ac:dyDescent="0.3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</row>
    <row r="92" spans="1:99" x14ac:dyDescent="0.3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</row>
    <row r="93" spans="1:99" x14ac:dyDescent="0.3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</row>
    <row r="94" spans="1:99" x14ac:dyDescent="0.3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</row>
    <row r="95" spans="1:99" x14ac:dyDescent="0.3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</row>
    <row r="96" spans="1:99" x14ac:dyDescent="0.3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</row>
    <row r="97" spans="1:99" x14ac:dyDescent="0.3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</row>
    <row r="98" spans="1:99" x14ac:dyDescent="0.3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</row>
    <row r="99" spans="1:99" x14ac:dyDescent="0.3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</row>
    <row r="100" spans="1:99" x14ac:dyDescent="0.3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</row>
    <row r="101" spans="1:99" x14ac:dyDescent="0.3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</row>
    <row r="102" spans="1:99" x14ac:dyDescent="0.3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</row>
    <row r="103" spans="1:99" x14ac:dyDescent="0.3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</row>
    <row r="104" spans="1:99" x14ac:dyDescent="0.3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</row>
    <row r="105" spans="1:99" x14ac:dyDescent="0.3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</row>
    <row r="106" spans="1:99" x14ac:dyDescent="0.3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</row>
    <row r="107" spans="1:99" x14ac:dyDescent="0.3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</row>
    <row r="108" spans="1:99" x14ac:dyDescent="0.3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</row>
    <row r="109" spans="1:99" x14ac:dyDescent="0.3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</row>
    <row r="110" spans="1:99" x14ac:dyDescent="0.3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</row>
    <row r="111" spans="1:99" x14ac:dyDescent="0.3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</row>
    <row r="112" spans="1:99" x14ac:dyDescent="0.3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</row>
    <row r="113" spans="1:99" x14ac:dyDescent="0.3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</row>
    <row r="114" spans="1:99" x14ac:dyDescent="0.3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</row>
    <row r="115" spans="1:99" x14ac:dyDescent="0.3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</row>
    <row r="116" spans="1:99" x14ac:dyDescent="0.3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</row>
    <row r="117" spans="1:99" x14ac:dyDescent="0.3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</row>
    <row r="118" spans="1:99" x14ac:dyDescent="0.3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</row>
    <row r="119" spans="1:99" x14ac:dyDescent="0.3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</row>
    <row r="120" spans="1:99" x14ac:dyDescent="0.3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</row>
    <row r="121" spans="1:99" x14ac:dyDescent="0.3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</row>
    <row r="122" spans="1:99" x14ac:dyDescent="0.3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</row>
    <row r="123" spans="1:99" x14ac:dyDescent="0.3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</row>
    <row r="124" spans="1:99" x14ac:dyDescent="0.3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</row>
    <row r="125" spans="1:99" x14ac:dyDescent="0.3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</row>
    <row r="126" spans="1:99" x14ac:dyDescent="0.3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</row>
    <row r="127" spans="1:99" x14ac:dyDescent="0.3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</row>
    <row r="128" spans="1:99" x14ac:dyDescent="0.3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</row>
    <row r="129" spans="1:99" x14ac:dyDescent="0.3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</row>
    <row r="130" spans="1:99" x14ac:dyDescent="0.3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</row>
    <row r="131" spans="1:99" x14ac:dyDescent="0.3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</row>
    <row r="132" spans="1:99" x14ac:dyDescent="0.3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</row>
    <row r="133" spans="1:99" x14ac:dyDescent="0.3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</row>
    <row r="134" spans="1:99" x14ac:dyDescent="0.3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</row>
    <row r="135" spans="1:99" x14ac:dyDescent="0.3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</row>
    <row r="136" spans="1:99" x14ac:dyDescent="0.3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</row>
    <row r="137" spans="1:99" x14ac:dyDescent="0.3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</row>
    <row r="138" spans="1:99" x14ac:dyDescent="0.3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</row>
    <row r="139" spans="1:99" x14ac:dyDescent="0.3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</row>
    <row r="140" spans="1:99" x14ac:dyDescent="0.3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</row>
    <row r="141" spans="1:99" x14ac:dyDescent="0.3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</row>
    <row r="142" spans="1:99" x14ac:dyDescent="0.3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</row>
    <row r="143" spans="1:99" x14ac:dyDescent="0.3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</row>
    <row r="144" spans="1:99" x14ac:dyDescent="0.3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</row>
    <row r="145" spans="1:99" x14ac:dyDescent="0.3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</row>
    <row r="146" spans="1:99" x14ac:dyDescent="0.3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</row>
    <row r="147" spans="1:99" x14ac:dyDescent="0.3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</row>
    <row r="148" spans="1:99" x14ac:dyDescent="0.3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</row>
  </sheetData>
  <sheetProtection algorithmName="SHA-512" hashValue="AMRLAoIARPaqm7dVum+qaLX/qA6aLRmWEZwaK4GPddZnAwx0ct+nQ3ES6OsIi++fa05W614bpZedznCdX5X83Q==" saltValue="e+gj4OQOykX8FdUoZPjgPg==" spinCount="100000" sheet="1" objects="1" scenarios="1"/>
  <conditionalFormatting sqref="C10:EE10">
    <cfRule type="containsText" dxfId="6" priority="1" operator="containsText" text="PAID OFF">
      <formula>NOT(ISERROR(SEARCH("PAID OFF",C10)))</formula>
    </cfRule>
  </conditionalFormatting>
  <conditionalFormatting sqref="C19:EE19">
    <cfRule type="containsText" dxfId="5" priority="2" operator="containsText" text="PAID OFF">
      <formula>NOT(ISERROR(SEARCH("PAID OFF",C19)))</formula>
    </cfRule>
  </conditionalFormatting>
  <conditionalFormatting sqref="C28:EE28">
    <cfRule type="cellIs" dxfId="4" priority="3" operator="equal">
      <formula>"PAID OFF"</formula>
    </cfRule>
  </conditionalFormatting>
  <conditionalFormatting sqref="C37:EE37">
    <cfRule type="containsText" dxfId="3" priority="4" operator="containsText" text="PAID OFF">
      <formula>NOT(ISERROR(SEARCH("PAID OFF",C37)))</formula>
    </cfRule>
  </conditionalFormatting>
  <conditionalFormatting sqref="C46:EE46">
    <cfRule type="containsText" dxfId="2" priority="5" operator="containsText" text="PAID OFF">
      <formula>NOT(ISERROR(SEARCH("PAID OFF",C46)))</formula>
    </cfRule>
  </conditionalFormatting>
  <conditionalFormatting sqref="C55:EE55">
    <cfRule type="containsText" dxfId="1" priority="6" operator="containsText" text="PAID OFF">
      <formula>NOT(ISERROR(SEARCH("PAID OFF",C55)))</formula>
    </cfRule>
  </conditionalFormatting>
  <conditionalFormatting sqref="C64:EE64">
    <cfRule type="containsText" dxfId="0" priority="9" operator="containsText" text="PAID OFF">
      <formula>NOT(ISERROR(SEARCH("PAID OFF",C64)))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Enter loan data</vt:lpstr>
      <vt:lpstr>Results summary</vt:lpstr>
      <vt:lpstr>In depth results</vt:lpstr>
      <vt:lpstr>With extra repayments workings</vt:lpstr>
      <vt:lpstr>No extra repayments workings</vt:lpstr>
      <vt:lpstr>No snowball workings</vt:lpstr>
      <vt:lpstr>Order</vt:lpstr>
      <vt:lpstr>Sort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2018-04-30T07:46:17Z</dcterms:created>
  <dcterms:modified xsi:type="dcterms:W3CDTF">2024-02-12T03:31:01Z</dcterms:modified>
</cp:coreProperties>
</file>