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ncarr\OneDrive\Desktop\Calculators\"/>
    </mc:Choice>
  </mc:AlternateContent>
  <xr:revisionPtr revIDLastSave="0" documentId="13_ncr:1_{9FC150F3-3499-4B5D-B35A-A5DE751CF89A}" xr6:coauthVersionLast="47" xr6:coauthVersionMax="47" xr10:uidLastSave="{00000000-0000-0000-0000-000000000000}"/>
  <bookViews>
    <workbookView xWindow="-110" yWindow="-110" windowWidth="38620" windowHeight="21100" xr2:uid="{7C24D45D-D891-4388-A4F5-BC49DD9ACF19}"/>
  </bookViews>
  <sheets>
    <sheet name="Current interest rate" sheetId="2" r:id="rId1"/>
    <sheet name="Different interest rate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3" i="2" l="1"/>
  <c r="K292" i="2"/>
  <c r="K293" i="2" s="1"/>
  <c r="K294" i="2" s="1"/>
  <c r="K295" i="2" s="1"/>
  <c r="K296" i="2" s="1"/>
  <c r="K297" i="2" s="1"/>
  <c r="K298" i="2" s="1"/>
  <c r="K299" i="2" s="1"/>
  <c r="K300" i="2" s="1"/>
  <c r="K301" i="2" s="1"/>
  <c r="K302" i="2" s="1"/>
  <c r="K303" i="2" s="1"/>
  <c r="K304" i="2" s="1"/>
  <c r="K305" i="2" s="1"/>
  <c r="K306" i="2" s="1"/>
  <c r="K307" i="2" s="1"/>
  <c r="K308" i="2" s="1"/>
  <c r="K309" i="2" s="1"/>
  <c r="K310" i="2" s="1"/>
  <c r="K311" i="2" s="1"/>
  <c r="K312" i="2" s="1"/>
  <c r="K313" i="2" s="1"/>
  <c r="K314" i="2" s="1"/>
  <c r="K315" i="2" s="1"/>
  <c r="K316" i="2" s="1"/>
  <c r="K317" i="2" s="1"/>
  <c r="K318" i="2" s="1"/>
  <c r="K319" i="2" s="1"/>
  <c r="K320" i="2" s="1"/>
  <c r="K321" i="2" s="1"/>
  <c r="K322" i="2" s="1"/>
  <c r="K323" i="2" s="1"/>
  <c r="K324" i="2" s="1"/>
  <c r="K325" i="2" s="1"/>
  <c r="K326" i="2" s="1"/>
  <c r="K327" i="2" s="1"/>
  <c r="K328" i="2" s="1"/>
  <c r="K329" i="2" s="1"/>
  <c r="K330" i="2" s="1"/>
  <c r="E292" i="2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M10" i="2"/>
  <c r="K243" i="2"/>
  <c r="K244" i="2" s="1"/>
  <c r="K245" i="2" s="1"/>
  <c r="K246" i="2" s="1"/>
  <c r="K247" i="2" s="1"/>
  <c r="K248" i="2" s="1"/>
  <c r="K249" i="2" s="1"/>
  <c r="K250" i="2" s="1"/>
  <c r="K251" i="2" s="1"/>
  <c r="K252" i="2" s="1"/>
  <c r="K253" i="2" s="1"/>
  <c r="K254" i="2" s="1"/>
  <c r="K255" i="2" s="1"/>
  <c r="K256" i="2" s="1"/>
  <c r="K257" i="2" s="1"/>
  <c r="K258" i="2" s="1"/>
  <c r="K259" i="2" s="1"/>
  <c r="K260" i="2" s="1"/>
  <c r="K261" i="2" s="1"/>
  <c r="K262" i="2" s="1"/>
  <c r="K263" i="2" s="1"/>
  <c r="K264" i="2" s="1"/>
  <c r="K265" i="2" s="1"/>
  <c r="K266" i="2" s="1"/>
  <c r="K267" i="2" s="1"/>
  <c r="K268" i="2" s="1"/>
  <c r="K269" i="2" s="1"/>
  <c r="K270" i="2" s="1"/>
  <c r="K271" i="2" s="1"/>
  <c r="K272" i="2" s="1"/>
  <c r="K273" i="2" s="1"/>
  <c r="K274" i="2" s="1"/>
  <c r="K275" i="2" s="1"/>
  <c r="K276" i="2" s="1"/>
  <c r="K277" i="2" s="1"/>
  <c r="K278" i="2" s="1"/>
  <c r="K279" i="2" s="1"/>
  <c r="K280" i="2" s="1"/>
  <c r="K281" i="2" s="1"/>
  <c r="A243" i="2"/>
  <c r="V3" i="2"/>
  <c r="V4" i="2" s="1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U3" i="2"/>
  <c r="U4" i="2" s="1"/>
  <c r="M5" i="2"/>
  <c r="M6" i="2" s="1"/>
  <c r="M7" i="2" s="1"/>
  <c r="M8" i="2" s="1"/>
  <c r="M11" i="2" l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A244" i="2"/>
  <c r="U5" i="2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BC42" i="1"/>
  <c r="BA42" i="1"/>
  <c r="AY42" i="1"/>
  <c r="BC41" i="1"/>
  <c r="BA41" i="1"/>
  <c r="AY41" i="1"/>
  <c r="BC40" i="1"/>
  <c r="BA40" i="1"/>
  <c r="AY40" i="1"/>
  <c r="BC39" i="1"/>
  <c r="BA39" i="1"/>
  <c r="AY39" i="1"/>
  <c r="BC38" i="1"/>
  <c r="BA38" i="1"/>
  <c r="AY38" i="1"/>
  <c r="BC37" i="1"/>
  <c r="BA37" i="1"/>
  <c r="AY37" i="1"/>
  <c r="BC36" i="1"/>
  <c r="BA36" i="1"/>
  <c r="AY36" i="1"/>
  <c r="BC35" i="1"/>
  <c r="BA35" i="1"/>
  <c r="AY35" i="1"/>
  <c r="BC34" i="1"/>
  <c r="BA34" i="1"/>
  <c r="AY34" i="1"/>
  <c r="BC33" i="1"/>
  <c r="BA33" i="1"/>
  <c r="AY33" i="1"/>
  <c r="BC32" i="1"/>
  <c r="BA32" i="1"/>
  <c r="AY32" i="1"/>
  <c r="BC31" i="1"/>
  <c r="BA31" i="1"/>
  <c r="AY31" i="1"/>
  <c r="BC30" i="1"/>
  <c r="BA30" i="1"/>
  <c r="AY30" i="1"/>
  <c r="BC29" i="1"/>
  <c r="BA29" i="1"/>
  <c r="AY29" i="1"/>
  <c r="BC28" i="1"/>
  <c r="BA28" i="1"/>
  <c r="AY28" i="1"/>
  <c r="BC27" i="1"/>
  <c r="BA27" i="1"/>
  <c r="AY27" i="1"/>
  <c r="BC26" i="1"/>
  <c r="BA26" i="1"/>
  <c r="AY26" i="1"/>
  <c r="BC25" i="1"/>
  <c r="BA25" i="1"/>
  <c r="AY25" i="1"/>
  <c r="BC24" i="1"/>
  <c r="BA24" i="1"/>
  <c r="AY24" i="1"/>
  <c r="BC23" i="1"/>
  <c r="BA23" i="1"/>
  <c r="AY23" i="1"/>
  <c r="BC22" i="1"/>
  <c r="BA22" i="1"/>
  <c r="AY22" i="1"/>
  <c r="BC21" i="1"/>
  <c r="BA21" i="1"/>
  <c r="AY21" i="1"/>
  <c r="BC20" i="1"/>
  <c r="BA20" i="1"/>
  <c r="AY20" i="1"/>
  <c r="BC19" i="1"/>
  <c r="BA19" i="1"/>
  <c r="AY19" i="1"/>
  <c r="BC18" i="1"/>
  <c r="BA18" i="1"/>
  <c r="AY18" i="1"/>
  <c r="BC17" i="1"/>
  <c r="BA17" i="1"/>
  <c r="AY17" i="1"/>
  <c r="BC16" i="1"/>
  <c r="BA16" i="1"/>
  <c r="AY16" i="1"/>
  <c r="BC15" i="1"/>
  <c r="BA15" i="1"/>
  <c r="AY15" i="1"/>
  <c r="BC14" i="1"/>
  <c r="BA14" i="1"/>
  <c r="AY14" i="1"/>
  <c r="BC13" i="1"/>
  <c r="BA13" i="1"/>
  <c r="AY13" i="1"/>
  <c r="BC12" i="1"/>
  <c r="BA12" i="1"/>
  <c r="AY12" i="1"/>
  <c r="BC11" i="1"/>
  <c r="BA11" i="1"/>
  <c r="AY11" i="1"/>
  <c r="BC10" i="1"/>
  <c r="BA10" i="1"/>
  <c r="AY10" i="1"/>
  <c r="BC9" i="1"/>
  <c r="BA9" i="1"/>
  <c r="AY9" i="1"/>
  <c r="BC8" i="1"/>
  <c r="BA8" i="1"/>
  <c r="AY8" i="1"/>
  <c r="BC7" i="1"/>
  <c r="BA7" i="1"/>
  <c r="AY7" i="1"/>
  <c r="BC6" i="1"/>
  <c r="BA6" i="1"/>
  <c r="AY6" i="1"/>
  <c r="BC5" i="1"/>
  <c r="BA5" i="1"/>
  <c r="AY5" i="1"/>
  <c r="BC4" i="1"/>
  <c r="BA4" i="1"/>
  <c r="AY4" i="1"/>
  <c r="AW4" i="1"/>
  <c r="AW5" i="1" s="1"/>
  <c r="AW6" i="1" s="1"/>
  <c r="AW7" i="1" s="1"/>
  <c r="AW8" i="1" s="1"/>
  <c r="AW9" i="1" s="1"/>
  <c r="AW10" i="1" s="1"/>
  <c r="AW11" i="1" s="1"/>
  <c r="AW12" i="1" s="1"/>
  <c r="AW13" i="1" s="1"/>
  <c r="AW14" i="1" s="1"/>
  <c r="AW15" i="1" s="1"/>
  <c r="AW16" i="1" s="1"/>
  <c r="AW17" i="1" s="1"/>
  <c r="AW18" i="1" s="1"/>
  <c r="AW19" i="1" s="1"/>
  <c r="AW20" i="1" s="1"/>
  <c r="AW21" i="1" s="1"/>
  <c r="AW22" i="1" s="1"/>
  <c r="AW23" i="1" s="1"/>
  <c r="AW24" i="1" s="1"/>
  <c r="AW25" i="1" s="1"/>
  <c r="AW26" i="1" s="1"/>
  <c r="AW27" i="1" s="1"/>
  <c r="AW28" i="1" s="1"/>
  <c r="AW29" i="1" s="1"/>
  <c r="AW30" i="1" s="1"/>
  <c r="AW31" i="1" s="1"/>
  <c r="AW32" i="1" s="1"/>
  <c r="AW33" i="1" s="1"/>
  <c r="AW34" i="1" s="1"/>
  <c r="AW35" i="1" s="1"/>
  <c r="AW36" i="1" s="1"/>
  <c r="AW37" i="1" s="1"/>
  <c r="AW38" i="1" s="1"/>
  <c r="AW39" i="1" s="1"/>
  <c r="AW40" i="1" s="1"/>
  <c r="AW41" i="1" s="1"/>
  <c r="AW42" i="1" s="1"/>
  <c r="BC3" i="1"/>
  <c r="BA3" i="1"/>
  <c r="AY3" i="1"/>
  <c r="AU42" i="1"/>
  <c r="AS42" i="1"/>
  <c r="AQ42" i="1"/>
  <c r="AU41" i="1"/>
  <c r="AS41" i="1"/>
  <c r="AQ41" i="1"/>
  <c r="AU40" i="1"/>
  <c r="AS40" i="1"/>
  <c r="AQ40" i="1"/>
  <c r="AU39" i="1"/>
  <c r="AS39" i="1"/>
  <c r="AQ39" i="1"/>
  <c r="AU38" i="1"/>
  <c r="AS38" i="1"/>
  <c r="AQ38" i="1"/>
  <c r="AU37" i="1"/>
  <c r="AS37" i="1"/>
  <c r="AQ37" i="1"/>
  <c r="AU36" i="1"/>
  <c r="AS36" i="1"/>
  <c r="AQ36" i="1"/>
  <c r="AU35" i="1"/>
  <c r="AS35" i="1"/>
  <c r="AQ35" i="1"/>
  <c r="AU34" i="1"/>
  <c r="AS34" i="1"/>
  <c r="AQ34" i="1"/>
  <c r="AU33" i="1"/>
  <c r="AS33" i="1"/>
  <c r="AQ33" i="1"/>
  <c r="AU32" i="1"/>
  <c r="AS32" i="1"/>
  <c r="AQ32" i="1"/>
  <c r="AU31" i="1"/>
  <c r="AS31" i="1"/>
  <c r="AQ31" i="1"/>
  <c r="AU30" i="1"/>
  <c r="AS30" i="1"/>
  <c r="AQ30" i="1"/>
  <c r="AU29" i="1"/>
  <c r="AS29" i="1"/>
  <c r="AQ29" i="1"/>
  <c r="AU28" i="1"/>
  <c r="AS28" i="1"/>
  <c r="AQ28" i="1"/>
  <c r="AU27" i="1"/>
  <c r="AS27" i="1"/>
  <c r="AQ27" i="1"/>
  <c r="AU26" i="1"/>
  <c r="AS26" i="1"/>
  <c r="AQ26" i="1"/>
  <c r="AU25" i="1"/>
  <c r="AS25" i="1"/>
  <c r="AQ25" i="1"/>
  <c r="AU24" i="1"/>
  <c r="AS24" i="1"/>
  <c r="AQ24" i="1"/>
  <c r="AU23" i="1"/>
  <c r="AS23" i="1"/>
  <c r="AQ23" i="1"/>
  <c r="AU22" i="1"/>
  <c r="AS22" i="1"/>
  <c r="AQ22" i="1"/>
  <c r="AU21" i="1"/>
  <c r="AS21" i="1"/>
  <c r="AQ21" i="1"/>
  <c r="AU20" i="1"/>
  <c r="AS20" i="1"/>
  <c r="AQ20" i="1"/>
  <c r="AU19" i="1"/>
  <c r="AS19" i="1"/>
  <c r="AQ19" i="1"/>
  <c r="AU18" i="1"/>
  <c r="AS18" i="1"/>
  <c r="AQ18" i="1"/>
  <c r="AU17" i="1"/>
  <c r="AS17" i="1"/>
  <c r="AQ17" i="1"/>
  <c r="AU16" i="1"/>
  <c r="AS16" i="1"/>
  <c r="AQ16" i="1"/>
  <c r="AU15" i="1"/>
  <c r="AS15" i="1"/>
  <c r="AQ15" i="1"/>
  <c r="AU14" i="1"/>
  <c r="AS14" i="1"/>
  <c r="AQ14" i="1"/>
  <c r="AU13" i="1"/>
  <c r="AS13" i="1"/>
  <c r="AQ13" i="1"/>
  <c r="AU12" i="1"/>
  <c r="AS12" i="1"/>
  <c r="AQ12" i="1"/>
  <c r="AU11" i="1"/>
  <c r="AS11" i="1"/>
  <c r="AQ11" i="1"/>
  <c r="AU10" i="1"/>
  <c r="AS10" i="1"/>
  <c r="AQ10" i="1"/>
  <c r="AU9" i="1"/>
  <c r="AS9" i="1"/>
  <c r="AQ9" i="1"/>
  <c r="AU8" i="1"/>
  <c r="AS8" i="1"/>
  <c r="AQ8" i="1"/>
  <c r="AU7" i="1"/>
  <c r="AS7" i="1"/>
  <c r="AQ7" i="1"/>
  <c r="AU6" i="1"/>
  <c r="AS6" i="1"/>
  <c r="AQ6" i="1"/>
  <c r="AU5" i="1"/>
  <c r="AS5" i="1"/>
  <c r="AQ5" i="1"/>
  <c r="AU4" i="1"/>
  <c r="AS4" i="1"/>
  <c r="AQ4" i="1"/>
  <c r="AO4" i="1"/>
  <c r="AO5" i="1" s="1"/>
  <c r="AO6" i="1" s="1"/>
  <c r="AO7" i="1" s="1"/>
  <c r="AO8" i="1" s="1"/>
  <c r="AO9" i="1" s="1"/>
  <c r="AO10" i="1" s="1"/>
  <c r="AO11" i="1" s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U3" i="1"/>
  <c r="AS3" i="1"/>
  <c r="AQ3" i="1"/>
  <c r="AM42" i="1"/>
  <c r="AK42" i="1"/>
  <c r="AI42" i="1"/>
  <c r="AM41" i="1"/>
  <c r="AK41" i="1"/>
  <c r="AI41" i="1"/>
  <c r="AM40" i="1"/>
  <c r="AK40" i="1"/>
  <c r="AI40" i="1"/>
  <c r="AM39" i="1"/>
  <c r="AK39" i="1"/>
  <c r="AI39" i="1"/>
  <c r="AM38" i="1"/>
  <c r="AK38" i="1"/>
  <c r="AI38" i="1"/>
  <c r="AM37" i="1"/>
  <c r="AK37" i="1"/>
  <c r="AI37" i="1"/>
  <c r="AM36" i="1"/>
  <c r="AK36" i="1"/>
  <c r="AI36" i="1"/>
  <c r="AM35" i="1"/>
  <c r="AK35" i="1"/>
  <c r="AI35" i="1"/>
  <c r="AM34" i="1"/>
  <c r="AK34" i="1"/>
  <c r="AI34" i="1"/>
  <c r="AM33" i="1"/>
  <c r="AK33" i="1"/>
  <c r="AI33" i="1"/>
  <c r="AM32" i="1"/>
  <c r="AK32" i="1"/>
  <c r="AI32" i="1"/>
  <c r="AM31" i="1"/>
  <c r="AK31" i="1"/>
  <c r="AI31" i="1"/>
  <c r="AM30" i="1"/>
  <c r="AK30" i="1"/>
  <c r="AI30" i="1"/>
  <c r="AM29" i="1"/>
  <c r="AK29" i="1"/>
  <c r="AI29" i="1"/>
  <c r="AM28" i="1"/>
  <c r="AK28" i="1"/>
  <c r="AI28" i="1"/>
  <c r="AM27" i="1"/>
  <c r="AK27" i="1"/>
  <c r="AI27" i="1"/>
  <c r="AM26" i="1"/>
  <c r="AK26" i="1"/>
  <c r="AI26" i="1"/>
  <c r="AM25" i="1"/>
  <c r="AK25" i="1"/>
  <c r="AI25" i="1"/>
  <c r="AM24" i="1"/>
  <c r="AK24" i="1"/>
  <c r="AI24" i="1"/>
  <c r="AM23" i="1"/>
  <c r="AK23" i="1"/>
  <c r="AI23" i="1"/>
  <c r="AM22" i="1"/>
  <c r="AK22" i="1"/>
  <c r="AI22" i="1"/>
  <c r="AM21" i="1"/>
  <c r="AK21" i="1"/>
  <c r="AI21" i="1"/>
  <c r="AM20" i="1"/>
  <c r="AK20" i="1"/>
  <c r="AI20" i="1"/>
  <c r="AM19" i="1"/>
  <c r="AK19" i="1"/>
  <c r="AI19" i="1"/>
  <c r="AM18" i="1"/>
  <c r="AK18" i="1"/>
  <c r="AI18" i="1"/>
  <c r="AM17" i="1"/>
  <c r="AK17" i="1"/>
  <c r="AI17" i="1"/>
  <c r="AM16" i="1"/>
  <c r="AK16" i="1"/>
  <c r="AI16" i="1"/>
  <c r="AM15" i="1"/>
  <c r="AK15" i="1"/>
  <c r="AI15" i="1"/>
  <c r="AM14" i="1"/>
  <c r="AK14" i="1"/>
  <c r="AI14" i="1"/>
  <c r="AM13" i="1"/>
  <c r="AK13" i="1"/>
  <c r="AI13" i="1"/>
  <c r="AM12" i="1"/>
  <c r="AK12" i="1"/>
  <c r="AI12" i="1"/>
  <c r="AM11" i="1"/>
  <c r="AK11" i="1"/>
  <c r="AI11" i="1"/>
  <c r="AM10" i="1"/>
  <c r="AK10" i="1"/>
  <c r="AI10" i="1"/>
  <c r="AM9" i="1"/>
  <c r="AK9" i="1"/>
  <c r="AI9" i="1"/>
  <c r="AM8" i="1"/>
  <c r="AK8" i="1"/>
  <c r="AI8" i="1"/>
  <c r="AM7" i="1"/>
  <c r="AK7" i="1"/>
  <c r="AI7" i="1"/>
  <c r="AM6" i="1"/>
  <c r="AK6" i="1"/>
  <c r="AI6" i="1"/>
  <c r="AM5" i="1"/>
  <c r="AK5" i="1"/>
  <c r="AI5" i="1"/>
  <c r="AM4" i="1"/>
  <c r="AK4" i="1"/>
  <c r="AI4" i="1"/>
  <c r="AG4" i="1"/>
  <c r="AG5" i="1" s="1"/>
  <c r="AG6" i="1" s="1"/>
  <c r="AG7" i="1" s="1"/>
  <c r="AG8" i="1" s="1"/>
  <c r="AG9" i="1" s="1"/>
  <c r="AG10" i="1" s="1"/>
  <c r="AG11" i="1" s="1"/>
  <c r="AG12" i="1" s="1"/>
  <c r="AG13" i="1" s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M3" i="1"/>
  <c r="AK3" i="1"/>
  <c r="AI3" i="1"/>
  <c r="K4" i="2"/>
  <c r="D4" i="2"/>
  <c r="L3" i="2"/>
  <c r="O3" i="2" s="1"/>
  <c r="L242" i="2" s="1"/>
  <c r="E2" i="2"/>
  <c r="AE42" i="1"/>
  <c r="AC42" i="1"/>
  <c r="AA42" i="1"/>
  <c r="AE41" i="1"/>
  <c r="AC41" i="1"/>
  <c r="AA41" i="1"/>
  <c r="AE40" i="1"/>
  <c r="AC40" i="1"/>
  <c r="AA40" i="1"/>
  <c r="AE39" i="1"/>
  <c r="AC39" i="1"/>
  <c r="AA39" i="1"/>
  <c r="AE38" i="1"/>
  <c r="AC38" i="1"/>
  <c r="AA38" i="1"/>
  <c r="AE37" i="1"/>
  <c r="AC37" i="1"/>
  <c r="AA37" i="1"/>
  <c r="AE36" i="1"/>
  <c r="AC36" i="1"/>
  <c r="AA36" i="1"/>
  <c r="AE35" i="1"/>
  <c r="AC35" i="1"/>
  <c r="AA35" i="1"/>
  <c r="AE34" i="1"/>
  <c r="AC34" i="1"/>
  <c r="AA34" i="1"/>
  <c r="AE33" i="1"/>
  <c r="AC33" i="1"/>
  <c r="AA33" i="1"/>
  <c r="AE32" i="1"/>
  <c r="AC32" i="1"/>
  <c r="AA32" i="1"/>
  <c r="AE31" i="1"/>
  <c r="AC31" i="1"/>
  <c r="AA31" i="1"/>
  <c r="AE30" i="1"/>
  <c r="AC30" i="1"/>
  <c r="AA30" i="1"/>
  <c r="AE29" i="1"/>
  <c r="AC29" i="1"/>
  <c r="AA29" i="1"/>
  <c r="AE28" i="1"/>
  <c r="AC28" i="1"/>
  <c r="AA28" i="1"/>
  <c r="AE27" i="1"/>
  <c r="AC27" i="1"/>
  <c r="AA27" i="1"/>
  <c r="AE26" i="1"/>
  <c r="AC26" i="1"/>
  <c r="AA26" i="1"/>
  <c r="AE25" i="1"/>
  <c r="AC25" i="1"/>
  <c r="AA25" i="1"/>
  <c r="AE24" i="1"/>
  <c r="AC24" i="1"/>
  <c r="AA24" i="1"/>
  <c r="AE23" i="1"/>
  <c r="AC23" i="1"/>
  <c r="AA23" i="1"/>
  <c r="AE22" i="1"/>
  <c r="AC22" i="1"/>
  <c r="AA22" i="1"/>
  <c r="AE21" i="1"/>
  <c r="AC21" i="1"/>
  <c r="AA21" i="1"/>
  <c r="AE20" i="1"/>
  <c r="AC20" i="1"/>
  <c r="AA20" i="1"/>
  <c r="AE19" i="1"/>
  <c r="AC19" i="1"/>
  <c r="AA19" i="1"/>
  <c r="AE18" i="1"/>
  <c r="AC18" i="1"/>
  <c r="AA18" i="1"/>
  <c r="AE17" i="1"/>
  <c r="AC17" i="1"/>
  <c r="AA17" i="1"/>
  <c r="AE16" i="1"/>
  <c r="AC16" i="1"/>
  <c r="AA16" i="1"/>
  <c r="AE15" i="1"/>
  <c r="AC15" i="1"/>
  <c r="AA15" i="1"/>
  <c r="AE14" i="1"/>
  <c r="AC14" i="1"/>
  <c r="AA14" i="1"/>
  <c r="AE13" i="1"/>
  <c r="AC13" i="1"/>
  <c r="AA13" i="1"/>
  <c r="AE12" i="1"/>
  <c r="AC12" i="1"/>
  <c r="AA12" i="1"/>
  <c r="AE11" i="1"/>
  <c r="AC11" i="1"/>
  <c r="AA11" i="1"/>
  <c r="AE10" i="1"/>
  <c r="AC10" i="1"/>
  <c r="AA10" i="1"/>
  <c r="AE9" i="1"/>
  <c r="AC9" i="1"/>
  <c r="AA9" i="1"/>
  <c r="AE8" i="1"/>
  <c r="AC8" i="1"/>
  <c r="AA8" i="1"/>
  <c r="AE7" i="1"/>
  <c r="AC7" i="1"/>
  <c r="AA7" i="1"/>
  <c r="AE6" i="1"/>
  <c r="AC6" i="1"/>
  <c r="AA6" i="1"/>
  <c r="AE5" i="1"/>
  <c r="AC5" i="1"/>
  <c r="AA5" i="1"/>
  <c r="AE4" i="1"/>
  <c r="AC4" i="1"/>
  <c r="AA4" i="1"/>
  <c r="Y4" i="1"/>
  <c r="Y5" i="1" s="1"/>
  <c r="Y6" i="1" s="1"/>
  <c r="Y7" i="1" s="1"/>
  <c r="Y8" i="1" s="1"/>
  <c r="Y9" i="1" s="1"/>
  <c r="Y10" i="1" s="1"/>
  <c r="Y11" i="1" s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AE3" i="1"/>
  <c r="AC3" i="1"/>
  <c r="AA3" i="1"/>
  <c r="O42" i="1"/>
  <c r="M42" i="1"/>
  <c r="K42" i="1"/>
  <c r="O41" i="1"/>
  <c r="M41" i="1"/>
  <c r="K41" i="1"/>
  <c r="O40" i="1"/>
  <c r="M40" i="1"/>
  <c r="K40" i="1"/>
  <c r="O39" i="1"/>
  <c r="M39" i="1"/>
  <c r="K39" i="1"/>
  <c r="O38" i="1"/>
  <c r="M38" i="1"/>
  <c r="K38" i="1"/>
  <c r="O37" i="1"/>
  <c r="M37" i="1"/>
  <c r="K37" i="1"/>
  <c r="O36" i="1"/>
  <c r="M36" i="1"/>
  <c r="K36" i="1"/>
  <c r="O35" i="1"/>
  <c r="M35" i="1"/>
  <c r="K35" i="1"/>
  <c r="O34" i="1"/>
  <c r="M34" i="1"/>
  <c r="K34" i="1"/>
  <c r="O33" i="1"/>
  <c r="M33" i="1"/>
  <c r="K33" i="1"/>
  <c r="O32" i="1"/>
  <c r="M32" i="1"/>
  <c r="K32" i="1"/>
  <c r="O31" i="1"/>
  <c r="M31" i="1"/>
  <c r="K31" i="1"/>
  <c r="O30" i="1"/>
  <c r="M30" i="1"/>
  <c r="K30" i="1"/>
  <c r="O29" i="1"/>
  <c r="M29" i="1"/>
  <c r="K29" i="1"/>
  <c r="O28" i="1"/>
  <c r="M28" i="1"/>
  <c r="K28" i="1"/>
  <c r="O27" i="1"/>
  <c r="M27" i="1"/>
  <c r="K27" i="1"/>
  <c r="O26" i="1"/>
  <c r="M26" i="1"/>
  <c r="K26" i="1"/>
  <c r="O25" i="1"/>
  <c r="M25" i="1"/>
  <c r="K25" i="1"/>
  <c r="O24" i="1"/>
  <c r="M24" i="1"/>
  <c r="K24" i="1"/>
  <c r="O23" i="1"/>
  <c r="M23" i="1"/>
  <c r="K23" i="1"/>
  <c r="O22" i="1"/>
  <c r="M22" i="1"/>
  <c r="K22" i="1"/>
  <c r="O21" i="1"/>
  <c r="M21" i="1"/>
  <c r="K21" i="1"/>
  <c r="O20" i="1"/>
  <c r="M20" i="1"/>
  <c r="K20" i="1"/>
  <c r="O19" i="1"/>
  <c r="M19" i="1"/>
  <c r="K19" i="1"/>
  <c r="O18" i="1"/>
  <c r="M18" i="1"/>
  <c r="K18" i="1"/>
  <c r="O17" i="1"/>
  <c r="M17" i="1"/>
  <c r="K17" i="1"/>
  <c r="O16" i="1"/>
  <c r="M16" i="1"/>
  <c r="K16" i="1"/>
  <c r="O15" i="1"/>
  <c r="M15" i="1"/>
  <c r="K15" i="1"/>
  <c r="O14" i="1"/>
  <c r="M14" i="1"/>
  <c r="K14" i="1"/>
  <c r="O13" i="1"/>
  <c r="M13" i="1"/>
  <c r="K13" i="1"/>
  <c r="O12" i="1"/>
  <c r="M12" i="1"/>
  <c r="K12" i="1"/>
  <c r="O11" i="1"/>
  <c r="M11" i="1"/>
  <c r="K11" i="1"/>
  <c r="O10" i="1"/>
  <c r="M10" i="1"/>
  <c r="K10" i="1"/>
  <c r="O9" i="1"/>
  <c r="M9" i="1"/>
  <c r="K9" i="1"/>
  <c r="O8" i="1"/>
  <c r="M8" i="1"/>
  <c r="K8" i="1"/>
  <c r="O7" i="1"/>
  <c r="M7" i="1"/>
  <c r="K7" i="1"/>
  <c r="O6" i="1"/>
  <c r="M6" i="1"/>
  <c r="K6" i="1"/>
  <c r="O5" i="1"/>
  <c r="M5" i="1"/>
  <c r="K5" i="1"/>
  <c r="O4" i="1"/>
  <c r="M4" i="1"/>
  <c r="K4" i="1"/>
  <c r="I4" i="1"/>
  <c r="I5" i="1" s="1"/>
  <c r="I6" i="1" s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O3" i="1"/>
  <c r="M3" i="1"/>
  <c r="K3" i="1"/>
  <c r="Q4" i="1"/>
  <c r="Q5" i="1" s="1"/>
  <c r="Q6" i="1" s="1"/>
  <c r="Q7" i="1" s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G42" i="1"/>
  <c r="E42" i="1"/>
  <c r="C42" i="1"/>
  <c r="G41" i="1"/>
  <c r="E41" i="1"/>
  <c r="C41" i="1"/>
  <c r="G40" i="1"/>
  <c r="E40" i="1"/>
  <c r="C40" i="1"/>
  <c r="G39" i="1"/>
  <c r="E39" i="1"/>
  <c r="C39" i="1"/>
  <c r="G38" i="1"/>
  <c r="E38" i="1"/>
  <c r="C38" i="1"/>
  <c r="G37" i="1"/>
  <c r="E37" i="1"/>
  <c r="C37" i="1"/>
  <c r="G36" i="1"/>
  <c r="E36" i="1"/>
  <c r="C36" i="1"/>
  <c r="G35" i="1"/>
  <c r="E35" i="1"/>
  <c r="C35" i="1"/>
  <c r="G34" i="1"/>
  <c r="E34" i="1"/>
  <c r="C34" i="1"/>
  <c r="G33" i="1"/>
  <c r="E33" i="1"/>
  <c r="C33" i="1"/>
  <c r="G32" i="1"/>
  <c r="E32" i="1"/>
  <c r="C32" i="1"/>
  <c r="G31" i="1"/>
  <c r="E31" i="1"/>
  <c r="C31" i="1"/>
  <c r="G30" i="1"/>
  <c r="E30" i="1"/>
  <c r="C30" i="1"/>
  <c r="G29" i="1"/>
  <c r="E29" i="1"/>
  <c r="C29" i="1"/>
  <c r="G28" i="1"/>
  <c r="E28" i="1"/>
  <c r="C28" i="1"/>
  <c r="G27" i="1"/>
  <c r="E27" i="1"/>
  <c r="C27" i="1"/>
  <c r="G26" i="1"/>
  <c r="E26" i="1"/>
  <c r="C26" i="1"/>
  <c r="G25" i="1"/>
  <c r="E25" i="1"/>
  <c r="C25" i="1"/>
  <c r="G24" i="1"/>
  <c r="E24" i="1"/>
  <c r="C24" i="1"/>
  <c r="G23" i="1"/>
  <c r="E23" i="1"/>
  <c r="C23" i="1"/>
  <c r="G22" i="1"/>
  <c r="E22" i="1"/>
  <c r="C22" i="1"/>
  <c r="G21" i="1"/>
  <c r="E21" i="1"/>
  <c r="C21" i="1"/>
  <c r="G20" i="1"/>
  <c r="E20" i="1"/>
  <c r="C20" i="1"/>
  <c r="G19" i="1"/>
  <c r="E19" i="1"/>
  <c r="C19" i="1"/>
  <c r="G18" i="1"/>
  <c r="E18" i="1"/>
  <c r="C18" i="1"/>
  <c r="G17" i="1"/>
  <c r="E17" i="1"/>
  <c r="C17" i="1"/>
  <c r="G16" i="1"/>
  <c r="E16" i="1"/>
  <c r="C16" i="1"/>
  <c r="G15" i="1"/>
  <c r="E15" i="1"/>
  <c r="C15" i="1"/>
  <c r="G14" i="1"/>
  <c r="E14" i="1"/>
  <c r="C14" i="1"/>
  <c r="G13" i="1"/>
  <c r="E13" i="1"/>
  <c r="C13" i="1"/>
  <c r="G12" i="1"/>
  <c r="E12" i="1"/>
  <c r="C12" i="1"/>
  <c r="G11" i="1"/>
  <c r="E11" i="1"/>
  <c r="C11" i="1"/>
  <c r="G10" i="1"/>
  <c r="E10" i="1"/>
  <c r="C10" i="1"/>
  <c r="G9" i="1"/>
  <c r="E9" i="1"/>
  <c r="C9" i="1"/>
  <c r="G8" i="1"/>
  <c r="E8" i="1"/>
  <c r="C8" i="1"/>
  <c r="G7" i="1"/>
  <c r="E7" i="1"/>
  <c r="C7" i="1"/>
  <c r="G6" i="1"/>
  <c r="E6" i="1"/>
  <c r="C6" i="1"/>
  <c r="G5" i="1"/>
  <c r="E5" i="1"/>
  <c r="C5" i="1"/>
  <c r="G4" i="1"/>
  <c r="E4" i="1"/>
  <c r="C4" i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G3" i="1"/>
  <c r="E3" i="1"/>
  <c r="C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W3" i="1"/>
  <c r="U3" i="1"/>
  <c r="E3" i="2" l="1"/>
  <c r="F3" i="2" s="1"/>
  <c r="H3" i="2" s="1"/>
  <c r="F291" i="2" s="1"/>
  <c r="B242" i="2"/>
  <c r="B243" i="2"/>
  <c r="A245" i="2"/>
  <c r="B244" i="2"/>
  <c r="P3" i="2"/>
  <c r="Q5" i="2"/>
  <c r="Q17" i="2"/>
  <c r="Q29" i="2"/>
  <c r="Q41" i="2"/>
  <c r="Q19" i="2"/>
  <c r="Q31" i="2"/>
  <c r="Q32" i="2"/>
  <c r="Q9" i="2"/>
  <c r="Q23" i="2"/>
  <c r="Q35" i="2"/>
  <c r="Q12" i="2"/>
  <c r="Q36" i="2"/>
  <c r="Q13" i="2"/>
  <c r="Q37" i="2"/>
  <c r="Q14" i="2"/>
  <c r="Q26" i="2"/>
  <c r="Q38" i="2"/>
  <c r="Q6" i="2"/>
  <c r="Q18" i="2"/>
  <c r="Q30" i="2"/>
  <c r="Q42" i="2"/>
  <c r="Q7" i="2"/>
  <c r="Q3" i="2"/>
  <c r="Q20" i="2"/>
  <c r="Q21" i="2"/>
  <c r="Q33" i="2"/>
  <c r="Q22" i="2"/>
  <c r="Q8" i="2"/>
  <c r="Q10" i="2"/>
  <c r="Q34" i="2"/>
  <c r="Q11" i="2"/>
  <c r="Q24" i="2"/>
  <c r="Q25" i="2"/>
  <c r="Q15" i="2"/>
  <c r="Q27" i="2"/>
  <c r="Q39" i="2"/>
  <c r="Q4" i="2"/>
  <c r="Q16" i="2"/>
  <c r="Q28" i="2"/>
  <c r="Q40" i="2"/>
  <c r="D5" i="2"/>
  <c r="E4" i="2"/>
  <c r="F4" i="2" s="1"/>
  <c r="H4" i="2" s="1"/>
  <c r="F292" i="2" s="1"/>
  <c r="K5" i="2"/>
  <c r="I3" i="2" l="1"/>
  <c r="G291" i="2" s="1"/>
  <c r="I4" i="2"/>
  <c r="G292" i="2" s="1"/>
  <c r="B245" i="2"/>
  <c r="A246" i="2"/>
  <c r="T3" i="2"/>
  <c r="M291" i="2" s="1"/>
  <c r="S3" i="2"/>
  <c r="L291" i="2" s="1"/>
  <c r="L4" i="2"/>
  <c r="O4" i="2" s="1"/>
  <c r="L243" i="2" s="1"/>
  <c r="R3" i="2"/>
  <c r="D6" i="2"/>
  <c r="E5" i="2"/>
  <c r="I5" i="2" s="1"/>
  <c r="G293" i="2" s="1"/>
  <c r="K6" i="2"/>
  <c r="G4" i="2"/>
  <c r="G3" i="2"/>
  <c r="G5" i="2" l="1"/>
  <c r="F5" i="2"/>
  <c r="H5" i="2" s="1"/>
  <c r="F293" i="2" s="1"/>
  <c r="B246" i="2"/>
  <c r="A247" i="2"/>
  <c r="E6" i="2"/>
  <c r="D7" i="2"/>
  <c r="K7" i="2"/>
  <c r="G6" i="2" l="1"/>
  <c r="I6" i="2"/>
  <c r="G294" i="2" s="1"/>
  <c r="F6" i="2"/>
  <c r="H6" i="2" s="1"/>
  <c r="F294" i="2" s="1"/>
  <c r="A248" i="2"/>
  <c r="B247" i="2"/>
  <c r="D8" i="2"/>
  <c r="E7" i="2"/>
  <c r="K8" i="2"/>
  <c r="G7" i="2" l="1"/>
  <c r="I7" i="2"/>
  <c r="G295" i="2" s="1"/>
  <c r="F7" i="2"/>
  <c r="H7" i="2" s="1"/>
  <c r="F295" i="2" s="1"/>
  <c r="A249" i="2"/>
  <c r="B248" i="2"/>
  <c r="E8" i="2"/>
  <c r="D9" i="2"/>
  <c r="K9" i="2"/>
  <c r="G8" i="2" l="1"/>
  <c r="I8" i="2"/>
  <c r="G296" i="2" s="1"/>
  <c r="F8" i="2"/>
  <c r="H8" i="2" s="1"/>
  <c r="F296" i="2" s="1"/>
  <c r="B249" i="2"/>
  <c r="A250" i="2"/>
  <c r="E9" i="2"/>
  <c r="D10" i="2"/>
  <c r="K10" i="2"/>
  <c r="G9" i="2" l="1"/>
  <c r="I9" i="2"/>
  <c r="G297" i="2" s="1"/>
  <c r="F9" i="2"/>
  <c r="H9" i="2" s="1"/>
  <c r="F297" i="2" s="1"/>
  <c r="A251" i="2"/>
  <c r="B250" i="2"/>
  <c r="E10" i="2"/>
  <c r="D11" i="2"/>
  <c r="K11" i="2"/>
  <c r="G10" i="2" l="1"/>
  <c r="I10" i="2"/>
  <c r="G298" i="2" s="1"/>
  <c r="F10" i="2"/>
  <c r="H10" i="2" s="1"/>
  <c r="F298" i="2" s="1"/>
  <c r="B251" i="2"/>
  <c r="A252" i="2"/>
  <c r="E11" i="2"/>
  <c r="D12" i="2"/>
  <c r="K12" i="2"/>
  <c r="G11" i="2" l="1"/>
  <c r="I11" i="2"/>
  <c r="G299" i="2" s="1"/>
  <c r="F11" i="2"/>
  <c r="H11" i="2" s="1"/>
  <c r="F299" i="2" s="1"/>
  <c r="A253" i="2"/>
  <c r="B252" i="2"/>
  <c r="E12" i="2"/>
  <c r="D13" i="2"/>
  <c r="K13" i="2"/>
  <c r="G12" i="2" l="1"/>
  <c r="I12" i="2"/>
  <c r="G300" i="2" s="1"/>
  <c r="F12" i="2"/>
  <c r="H12" i="2" s="1"/>
  <c r="F300" i="2" s="1"/>
  <c r="A254" i="2"/>
  <c r="B253" i="2"/>
  <c r="E13" i="2"/>
  <c r="D14" i="2"/>
  <c r="K14" i="2"/>
  <c r="G13" i="2" l="1"/>
  <c r="I13" i="2"/>
  <c r="G301" i="2" s="1"/>
  <c r="F13" i="2"/>
  <c r="H13" i="2" s="1"/>
  <c r="F301" i="2" s="1"/>
  <c r="A255" i="2"/>
  <c r="B254" i="2"/>
  <c r="E14" i="2"/>
  <c r="D15" i="2"/>
  <c r="K15" i="2"/>
  <c r="G14" i="2" l="1"/>
  <c r="I14" i="2"/>
  <c r="G302" i="2" s="1"/>
  <c r="F14" i="2"/>
  <c r="H14" i="2" s="1"/>
  <c r="F302" i="2" s="1"/>
  <c r="B255" i="2"/>
  <c r="A256" i="2"/>
  <c r="E15" i="2"/>
  <c r="D16" i="2"/>
  <c r="K16" i="2"/>
  <c r="G15" i="2" l="1"/>
  <c r="I15" i="2"/>
  <c r="G303" i="2" s="1"/>
  <c r="F15" i="2"/>
  <c r="H15" i="2" s="1"/>
  <c r="F303" i="2" s="1"/>
  <c r="A257" i="2"/>
  <c r="B256" i="2"/>
  <c r="E16" i="2"/>
  <c r="D17" i="2"/>
  <c r="K17" i="2"/>
  <c r="G16" i="2" l="1"/>
  <c r="I16" i="2"/>
  <c r="G304" i="2" s="1"/>
  <c r="F16" i="2"/>
  <c r="H16" i="2" s="1"/>
  <c r="F304" i="2" s="1"/>
  <c r="B257" i="2"/>
  <c r="A258" i="2"/>
  <c r="E17" i="2"/>
  <c r="D18" i="2"/>
  <c r="K18" i="2"/>
  <c r="G17" i="2" l="1"/>
  <c r="I17" i="2"/>
  <c r="G305" i="2" s="1"/>
  <c r="F17" i="2"/>
  <c r="H17" i="2" s="1"/>
  <c r="F305" i="2" s="1"/>
  <c r="A259" i="2"/>
  <c r="B258" i="2"/>
  <c r="E18" i="2"/>
  <c r="D19" i="2"/>
  <c r="K19" i="2"/>
  <c r="G18" i="2" l="1"/>
  <c r="I18" i="2"/>
  <c r="G306" i="2" s="1"/>
  <c r="F18" i="2"/>
  <c r="H18" i="2" s="1"/>
  <c r="F306" i="2" s="1"/>
  <c r="B259" i="2"/>
  <c r="A260" i="2"/>
  <c r="E19" i="2"/>
  <c r="D20" i="2"/>
  <c r="K20" i="2"/>
  <c r="G19" i="2" l="1"/>
  <c r="I19" i="2"/>
  <c r="G307" i="2" s="1"/>
  <c r="F19" i="2"/>
  <c r="H19" i="2" s="1"/>
  <c r="F307" i="2" s="1"/>
  <c r="A261" i="2"/>
  <c r="B260" i="2"/>
  <c r="E20" i="2"/>
  <c r="D21" i="2"/>
  <c r="K21" i="2"/>
  <c r="G20" i="2" l="1"/>
  <c r="I20" i="2"/>
  <c r="G308" i="2" s="1"/>
  <c r="F20" i="2"/>
  <c r="H20" i="2" s="1"/>
  <c r="F308" i="2" s="1"/>
  <c r="B261" i="2"/>
  <c r="A262" i="2"/>
  <c r="E21" i="2"/>
  <c r="D22" i="2"/>
  <c r="K22" i="2"/>
  <c r="G21" i="2" l="1"/>
  <c r="I21" i="2"/>
  <c r="G309" i="2" s="1"/>
  <c r="F21" i="2"/>
  <c r="H21" i="2" s="1"/>
  <c r="F309" i="2" s="1"/>
  <c r="A263" i="2"/>
  <c r="B262" i="2"/>
  <c r="E22" i="2"/>
  <c r="D23" i="2"/>
  <c r="K23" i="2"/>
  <c r="G22" i="2" l="1"/>
  <c r="I22" i="2"/>
  <c r="G310" i="2" s="1"/>
  <c r="F22" i="2"/>
  <c r="H22" i="2" s="1"/>
  <c r="F310" i="2" s="1"/>
  <c r="B263" i="2"/>
  <c r="A264" i="2"/>
  <c r="E23" i="2"/>
  <c r="D24" i="2"/>
  <c r="K24" i="2"/>
  <c r="G23" i="2" l="1"/>
  <c r="I23" i="2"/>
  <c r="G311" i="2" s="1"/>
  <c r="F23" i="2"/>
  <c r="H23" i="2" s="1"/>
  <c r="F311" i="2" s="1"/>
  <c r="A265" i="2"/>
  <c r="B264" i="2"/>
  <c r="E24" i="2"/>
  <c r="D25" i="2"/>
  <c r="K25" i="2"/>
  <c r="G24" i="2" l="1"/>
  <c r="I24" i="2"/>
  <c r="G312" i="2" s="1"/>
  <c r="F24" i="2"/>
  <c r="H24" i="2" s="1"/>
  <c r="F312" i="2" s="1"/>
  <c r="B265" i="2"/>
  <c r="A266" i="2"/>
  <c r="E25" i="2"/>
  <c r="D26" i="2"/>
  <c r="K26" i="2"/>
  <c r="G25" i="2" l="1"/>
  <c r="I25" i="2"/>
  <c r="G313" i="2" s="1"/>
  <c r="F25" i="2"/>
  <c r="H25" i="2" s="1"/>
  <c r="F313" i="2" s="1"/>
  <c r="A267" i="2"/>
  <c r="B266" i="2"/>
  <c r="E26" i="2"/>
  <c r="D27" i="2"/>
  <c r="K27" i="2"/>
  <c r="G26" i="2" l="1"/>
  <c r="I26" i="2"/>
  <c r="G314" i="2" s="1"/>
  <c r="F26" i="2"/>
  <c r="H26" i="2" s="1"/>
  <c r="F314" i="2" s="1"/>
  <c r="B267" i="2"/>
  <c r="A268" i="2"/>
  <c r="E27" i="2"/>
  <c r="D28" i="2"/>
  <c r="K28" i="2"/>
  <c r="G27" i="2" l="1"/>
  <c r="I27" i="2"/>
  <c r="G315" i="2" s="1"/>
  <c r="F27" i="2"/>
  <c r="H27" i="2" s="1"/>
  <c r="F315" i="2" s="1"/>
  <c r="A269" i="2"/>
  <c r="B268" i="2"/>
  <c r="E28" i="2"/>
  <c r="D29" i="2"/>
  <c r="K29" i="2"/>
  <c r="G28" i="2" l="1"/>
  <c r="I28" i="2"/>
  <c r="G316" i="2" s="1"/>
  <c r="F28" i="2"/>
  <c r="H28" i="2" s="1"/>
  <c r="F316" i="2" s="1"/>
  <c r="B269" i="2"/>
  <c r="A270" i="2"/>
  <c r="E29" i="2"/>
  <c r="D30" i="2"/>
  <c r="K30" i="2"/>
  <c r="G29" i="2" l="1"/>
  <c r="I29" i="2"/>
  <c r="G317" i="2" s="1"/>
  <c r="F29" i="2"/>
  <c r="H29" i="2" s="1"/>
  <c r="F317" i="2" s="1"/>
  <c r="B270" i="2"/>
  <c r="A271" i="2"/>
  <c r="E30" i="2"/>
  <c r="D31" i="2"/>
  <c r="K31" i="2"/>
  <c r="G30" i="2" l="1"/>
  <c r="I30" i="2"/>
  <c r="G318" i="2" s="1"/>
  <c r="F30" i="2"/>
  <c r="H30" i="2" s="1"/>
  <c r="F318" i="2" s="1"/>
  <c r="A272" i="2"/>
  <c r="B271" i="2"/>
  <c r="E31" i="2"/>
  <c r="D32" i="2"/>
  <c r="K32" i="2"/>
  <c r="G31" i="2" l="1"/>
  <c r="I31" i="2"/>
  <c r="G319" i="2" s="1"/>
  <c r="F31" i="2"/>
  <c r="H31" i="2" s="1"/>
  <c r="F319" i="2" s="1"/>
  <c r="A273" i="2"/>
  <c r="B272" i="2"/>
  <c r="E32" i="2"/>
  <c r="D33" i="2"/>
  <c r="K33" i="2"/>
  <c r="G32" i="2" l="1"/>
  <c r="I32" i="2"/>
  <c r="G320" i="2" s="1"/>
  <c r="F32" i="2"/>
  <c r="H32" i="2" s="1"/>
  <c r="F320" i="2" s="1"/>
  <c r="B273" i="2"/>
  <c r="A274" i="2"/>
  <c r="E33" i="2"/>
  <c r="D34" i="2"/>
  <c r="K34" i="2"/>
  <c r="G33" i="2" l="1"/>
  <c r="I33" i="2"/>
  <c r="G321" i="2" s="1"/>
  <c r="F33" i="2"/>
  <c r="H33" i="2" s="1"/>
  <c r="F321" i="2" s="1"/>
  <c r="A275" i="2"/>
  <c r="B274" i="2"/>
  <c r="E34" i="2"/>
  <c r="D35" i="2"/>
  <c r="K35" i="2"/>
  <c r="G34" i="2" l="1"/>
  <c r="I34" i="2"/>
  <c r="G322" i="2" s="1"/>
  <c r="F34" i="2"/>
  <c r="H34" i="2" s="1"/>
  <c r="F322" i="2" s="1"/>
  <c r="B275" i="2"/>
  <c r="A276" i="2"/>
  <c r="E35" i="2"/>
  <c r="D36" i="2"/>
  <c r="K36" i="2"/>
  <c r="G35" i="2" l="1"/>
  <c r="I35" i="2"/>
  <c r="G323" i="2" s="1"/>
  <c r="F35" i="2"/>
  <c r="H35" i="2" s="1"/>
  <c r="F323" i="2" s="1"/>
  <c r="A277" i="2"/>
  <c r="B276" i="2"/>
  <c r="E36" i="2"/>
  <c r="D37" i="2"/>
  <c r="K37" i="2"/>
  <c r="G36" i="2" l="1"/>
  <c r="I36" i="2"/>
  <c r="G324" i="2" s="1"/>
  <c r="F36" i="2"/>
  <c r="H36" i="2" s="1"/>
  <c r="F324" i="2" s="1"/>
  <c r="A278" i="2"/>
  <c r="B277" i="2"/>
  <c r="E37" i="2"/>
  <c r="D38" i="2"/>
  <c r="K38" i="2"/>
  <c r="G37" i="2" l="1"/>
  <c r="I37" i="2"/>
  <c r="G325" i="2" s="1"/>
  <c r="F37" i="2"/>
  <c r="H37" i="2" s="1"/>
  <c r="F325" i="2" s="1"/>
  <c r="A279" i="2"/>
  <c r="B278" i="2"/>
  <c r="E38" i="2"/>
  <c r="D39" i="2"/>
  <c r="K39" i="2"/>
  <c r="G38" i="2" l="1"/>
  <c r="I38" i="2"/>
  <c r="G326" i="2" s="1"/>
  <c r="F38" i="2"/>
  <c r="H38" i="2" s="1"/>
  <c r="F326" i="2" s="1"/>
  <c r="A280" i="2"/>
  <c r="B279" i="2"/>
  <c r="E39" i="2"/>
  <c r="D40" i="2"/>
  <c r="K40" i="2"/>
  <c r="G39" i="2" l="1"/>
  <c r="I39" i="2"/>
  <c r="G327" i="2" s="1"/>
  <c r="F39" i="2"/>
  <c r="H39" i="2" s="1"/>
  <c r="F327" i="2" s="1"/>
  <c r="A281" i="2"/>
  <c r="B281" i="2" s="1"/>
  <c r="B280" i="2"/>
  <c r="E40" i="2"/>
  <c r="D41" i="2"/>
  <c r="K41" i="2"/>
  <c r="G40" i="2" l="1"/>
  <c r="I40" i="2"/>
  <c r="G328" i="2" s="1"/>
  <c r="F40" i="2"/>
  <c r="H40" i="2" s="1"/>
  <c r="F328" i="2" s="1"/>
  <c r="E41" i="2"/>
  <c r="D42" i="2"/>
  <c r="E42" i="2" s="1"/>
  <c r="K42" i="2"/>
  <c r="G42" i="2" l="1"/>
  <c r="I42" i="2"/>
  <c r="G330" i="2" s="1"/>
  <c r="G41" i="2"/>
  <c r="I41" i="2"/>
  <c r="G329" i="2" s="1"/>
  <c r="F41" i="2"/>
  <c r="P4" i="2"/>
  <c r="S4" i="2" s="1"/>
  <c r="L292" i="2" s="1"/>
  <c r="R4" i="2"/>
  <c r="L5" i="2"/>
  <c r="O5" i="2" s="1"/>
  <c r="T4" i="2"/>
  <c r="M292" i="2" s="1"/>
  <c r="F42" i="2" l="1"/>
  <c r="H42" i="2" s="1"/>
  <c r="F330" i="2" s="1"/>
  <c r="H41" i="2"/>
  <c r="F329" i="2" s="1"/>
  <c r="T5" i="2"/>
  <c r="M293" i="2" s="1"/>
  <c r="L244" i="2"/>
  <c r="L6" i="2"/>
  <c r="O6" i="2" s="1"/>
  <c r="P5" i="2"/>
  <c r="S5" i="2" s="1"/>
  <c r="L293" i="2" s="1"/>
  <c r="R5" i="2"/>
  <c r="L7" i="2"/>
  <c r="O7" i="2" s="1"/>
  <c r="L246" i="2" s="1"/>
  <c r="R6" i="2"/>
  <c r="P6" i="2"/>
  <c r="S6" i="2" s="1"/>
  <c r="L294" i="2" s="1"/>
  <c r="T6" i="2" l="1"/>
  <c r="M294" i="2" s="1"/>
  <c r="L245" i="2"/>
  <c r="P7" i="2"/>
  <c r="S7" i="2" s="1"/>
  <c r="L295" i="2" s="1"/>
  <c r="L8" i="2"/>
  <c r="O8" i="2" s="1"/>
  <c r="L247" i="2" s="1"/>
  <c r="R7" i="2"/>
  <c r="T7" i="2"/>
  <c r="M295" i="2" s="1"/>
  <c r="R8" i="2" l="1"/>
  <c r="L9" i="2"/>
  <c r="O9" i="2" s="1"/>
  <c r="L248" i="2" s="1"/>
  <c r="T8" i="2"/>
  <c r="M296" i="2" s="1"/>
  <c r="P8" i="2"/>
  <c r="S8" i="2" s="1"/>
  <c r="L296" i="2" s="1"/>
  <c r="T9" i="2" l="1"/>
  <c r="M297" i="2" s="1"/>
  <c r="R9" i="2"/>
  <c r="L10" i="2"/>
  <c r="O10" i="2" s="1"/>
  <c r="L249" i="2" s="1"/>
  <c r="P9" i="2"/>
  <c r="S9" i="2" s="1"/>
  <c r="L297" i="2" s="1"/>
  <c r="R10" i="2" l="1"/>
  <c r="T10" i="2"/>
  <c r="M298" i="2" s="1"/>
  <c r="P10" i="2"/>
  <c r="S10" i="2" s="1"/>
  <c r="L298" i="2" s="1"/>
  <c r="L11" i="2"/>
  <c r="O11" i="2" s="1"/>
  <c r="L250" i="2" s="1"/>
  <c r="R11" i="2" l="1"/>
  <c r="P11" i="2"/>
  <c r="S11" i="2" s="1"/>
  <c r="L299" i="2" s="1"/>
  <c r="T11" i="2"/>
  <c r="M299" i="2" s="1"/>
  <c r="L12" i="2"/>
  <c r="O12" i="2" s="1"/>
  <c r="L251" i="2" s="1"/>
  <c r="T12" i="2" l="1"/>
  <c r="M300" i="2" s="1"/>
  <c r="R12" i="2"/>
  <c r="P12" i="2"/>
  <c r="S12" i="2" s="1"/>
  <c r="L300" i="2" s="1"/>
  <c r="L13" i="2"/>
  <c r="O13" i="2" s="1"/>
  <c r="L252" i="2" s="1"/>
  <c r="L14" i="2" l="1"/>
  <c r="O14" i="2" s="1"/>
  <c r="L253" i="2" s="1"/>
  <c r="T13" i="2"/>
  <c r="M301" i="2" s="1"/>
  <c r="R13" i="2"/>
  <c r="S13" i="2"/>
  <c r="L301" i="2" s="1"/>
  <c r="T14" i="2" l="1"/>
  <c r="M302" i="2" s="1"/>
  <c r="L15" i="2"/>
  <c r="O15" i="2" s="1"/>
  <c r="L254" i="2" s="1"/>
  <c r="P14" i="2"/>
  <c r="S14" i="2" s="1"/>
  <c r="L302" i="2" s="1"/>
  <c r="R14" i="2"/>
  <c r="P15" i="2" l="1"/>
  <c r="S15" i="2" s="1"/>
  <c r="L303" i="2" s="1"/>
  <c r="R15" i="2"/>
  <c r="L16" i="2"/>
  <c r="O16" i="2" s="1"/>
  <c r="L255" i="2" s="1"/>
  <c r="T15" i="2"/>
  <c r="M303" i="2" s="1"/>
  <c r="T16" i="2" l="1"/>
  <c r="M304" i="2" s="1"/>
  <c r="L17" i="2"/>
  <c r="O17" i="2" s="1"/>
  <c r="L256" i="2" s="1"/>
  <c r="P16" i="2"/>
  <c r="S16" i="2" s="1"/>
  <c r="L304" i="2" s="1"/>
  <c r="R16" i="2"/>
  <c r="R17" i="2" l="1"/>
  <c r="T17" i="2"/>
  <c r="M305" i="2" s="1"/>
  <c r="P17" i="2"/>
  <c r="S17" i="2" s="1"/>
  <c r="L305" i="2" s="1"/>
  <c r="L18" i="2"/>
  <c r="O18" i="2" s="1"/>
  <c r="L257" i="2" s="1"/>
  <c r="P18" i="2" l="1"/>
  <c r="S18" i="2" s="1"/>
  <c r="L306" i="2" s="1"/>
  <c r="R18" i="2"/>
  <c r="L19" i="2"/>
  <c r="O19" i="2" s="1"/>
  <c r="L258" i="2" s="1"/>
  <c r="T18" i="2"/>
  <c r="M306" i="2" s="1"/>
  <c r="P19" i="2" l="1"/>
  <c r="S19" i="2" s="1"/>
  <c r="L307" i="2" s="1"/>
  <c r="R19" i="2"/>
  <c r="L20" i="2"/>
  <c r="O20" i="2" s="1"/>
  <c r="L259" i="2" s="1"/>
  <c r="T19" i="2"/>
  <c r="M307" i="2" s="1"/>
  <c r="R20" i="2" l="1"/>
  <c r="L21" i="2"/>
  <c r="O21" i="2" s="1"/>
  <c r="L260" i="2" s="1"/>
  <c r="P20" i="2"/>
  <c r="S20" i="2" s="1"/>
  <c r="L308" i="2" s="1"/>
  <c r="T20" i="2"/>
  <c r="M308" i="2" s="1"/>
  <c r="T21" i="2" l="1"/>
  <c r="M309" i="2" s="1"/>
  <c r="P21" i="2"/>
  <c r="S21" i="2" s="1"/>
  <c r="L309" i="2" s="1"/>
  <c r="L22" i="2"/>
  <c r="O22" i="2" s="1"/>
  <c r="L261" i="2" s="1"/>
  <c r="R21" i="2"/>
  <c r="P22" i="2" l="1"/>
  <c r="S22" i="2" s="1"/>
  <c r="L310" i="2" s="1"/>
  <c r="R22" i="2"/>
  <c r="T22" i="2"/>
  <c r="M310" i="2" s="1"/>
  <c r="L23" i="2"/>
  <c r="O23" i="2" s="1"/>
  <c r="L262" i="2" s="1"/>
  <c r="P23" i="2" l="1"/>
  <c r="S23" i="2" s="1"/>
  <c r="L311" i="2" s="1"/>
  <c r="T23" i="2"/>
  <c r="M311" i="2" s="1"/>
  <c r="R23" i="2"/>
  <c r="L24" i="2"/>
  <c r="O24" i="2" s="1"/>
  <c r="L263" i="2" s="1"/>
  <c r="T24" i="2" l="1"/>
  <c r="M312" i="2" s="1"/>
  <c r="R24" i="2"/>
  <c r="P24" i="2"/>
  <c r="S24" i="2" s="1"/>
  <c r="L312" i="2" s="1"/>
  <c r="L25" i="2"/>
  <c r="O25" i="2" s="1"/>
  <c r="L264" i="2" s="1"/>
  <c r="L26" i="2" l="1"/>
  <c r="O26" i="2" s="1"/>
  <c r="L265" i="2" s="1"/>
  <c r="R25" i="2"/>
  <c r="T25" i="2"/>
  <c r="M313" i="2" s="1"/>
  <c r="P25" i="2"/>
  <c r="S25" i="2" s="1"/>
  <c r="L313" i="2" s="1"/>
  <c r="T26" i="2" l="1"/>
  <c r="M314" i="2" s="1"/>
  <c r="R26" i="2"/>
  <c r="L27" i="2"/>
  <c r="O27" i="2" s="1"/>
  <c r="L266" i="2" s="1"/>
  <c r="P26" i="2"/>
  <c r="S26" i="2" s="1"/>
  <c r="L314" i="2" s="1"/>
  <c r="P27" i="2" l="1"/>
  <c r="S27" i="2" s="1"/>
  <c r="L315" i="2" s="1"/>
  <c r="T27" i="2"/>
  <c r="M315" i="2" s="1"/>
  <c r="L28" i="2"/>
  <c r="O28" i="2" s="1"/>
  <c r="L267" i="2" s="1"/>
  <c r="R27" i="2"/>
  <c r="R28" i="2" l="1"/>
  <c r="T28" i="2"/>
  <c r="M316" i="2" s="1"/>
  <c r="P28" i="2"/>
  <c r="S28" i="2" s="1"/>
  <c r="L316" i="2" s="1"/>
  <c r="L29" i="2"/>
  <c r="O29" i="2" s="1"/>
  <c r="L268" i="2" s="1"/>
  <c r="R29" i="2" l="1"/>
  <c r="T29" i="2"/>
  <c r="M317" i="2" s="1"/>
  <c r="P29" i="2"/>
  <c r="S29" i="2" s="1"/>
  <c r="L317" i="2" s="1"/>
  <c r="L30" i="2"/>
  <c r="O30" i="2" s="1"/>
  <c r="L269" i="2" s="1"/>
  <c r="P30" i="2" l="1"/>
  <c r="S30" i="2" s="1"/>
  <c r="L318" i="2" s="1"/>
  <c r="R30" i="2"/>
  <c r="T30" i="2"/>
  <c r="M318" i="2" s="1"/>
  <c r="L31" i="2"/>
  <c r="O31" i="2" s="1"/>
  <c r="L270" i="2" s="1"/>
  <c r="P31" i="2" l="1"/>
  <c r="S31" i="2" s="1"/>
  <c r="L319" i="2" s="1"/>
  <c r="T31" i="2"/>
  <c r="M319" i="2" s="1"/>
  <c r="L32" i="2"/>
  <c r="O32" i="2" s="1"/>
  <c r="L271" i="2" s="1"/>
  <c r="R31" i="2"/>
  <c r="T32" i="2" l="1"/>
  <c r="M320" i="2" s="1"/>
  <c r="L33" i="2"/>
  <c r="O33" i="2" s="1"/>
  <c r="L272" i="2" s="1"/>
  <c r="P32" i="2"/>
  <c r="S32" i="2" s="1"/>
  <c r="L320" i="2" s="1"/>
  <c r="R32" i="2"/>
  <c r="T33" i="2" l="1"/>
  <c r="M321" i="2" s="1"/>
  <c r="P33" i="2"/>
  <c r="S33" i="2" s="1"/>
  <c r="L321" i="2" s="1"/>
  <c r="R33" i="2"/>
  <c r="L34" i="2"/>
  <c r="O34" i="2" s="1"/>
  <c r="L273" i="2" s="1"/>
  <c r="T34" i="2" l="1"/>
  <c r="M322" i="2" s="1"/>
  <c r="P34" i="2"/>
  <c r="S34" i="2" s="1"/>
  <c r="L322" i="2" s="1"/>
  <c r="R34" i="2"/>
  <c r="L35" i="2"/>
  <c r="O35" i="2" s="1"/>
  <c r="L274" i="2" s="1"/>
  <c r="R35" i="2" l="1"/>
  <c r="T35" i="2"/>
  <c r="M323" i="2" s="1"/>
  <c r="P35" i="2"/>
  <c r="S35" i="2" s="1"/>
  <c r="L323" i="2" s="1"/>
  <c r="L36" i="2"/>
  <c r="O36" i="2" s="1"/>
  <c r="L275" i="2" s="1"/>
  <c r="T36" i="2" l="1"/>
  <c r="M324" i="2" s="1"/>
  <c r="R36" i="2"/>
  <c r="L37" i="2"/>
  <c r="O37" i="2" s="1"/>
  <c r="L276" i="2" s="1"/>
  <c r="P36" i="2"/>
  <c r="S36" i="2" s="1"/>
  <c r="L324" i="2" s="1"/>
  <c r="L38" i="2" l="1"/>
  <c r="O38" i="2" s="1"/>
  <c r="L277" i="2" s="1"/>
  <c r="P37" i="2"/>
  <c r="S37" i="2" s="1"/>
  <c r="L325" i="2" s="1"/>
  <c r="R37" i="2"/>
  <c r="T37" i="2"/>
  <c r="M325" i="2" s="1"/>
  <c r="R38" i="2" l="1"/>
  <c r="T38" i="2"/>
  <c r="M326" i="2" s="1"/>
  <c r="L39" i="2"/>
  <c r="O39" i="2" s="1"/>
  <c r="L278" i="2" s="1"/>
  <c r="P38" i="2"/>
  <c r="S38" i="2" s="1"/>
  <c r="L326" i="2" s="1"/>
  <c r="P39" i="2" l="1"/>
  <c r="S39" i="2" s="1"/>
  <c r="L327" i="2" s="1"/>
  <c r="L40" i="2"/>
  <c r="O40" i="2" s="1"/>
  <c r="L279" i="2" s="1"/>
  <c r="R39" i="2"/>
  <c r="T39" i="2"/>
  <c r="M327" i="2" s="1"/>
  <c r="T40" i="2" l="1"/>
  <c r="M328" i="2" s="1"/>
  <c r="L41" i="2"/>
  <c r="O41" i="2" s="1"/>
  <c r="L280" i="2" s="1"/>
  <c r="P40" i="2"/>
  <c r="S40" i="2" s="1"/>
  <c r="L328" i="2" s="1"/>
  <c r="R40" i="2"/>
  <c r="L42" i="2" l="1"/>
  <c r="O42" i="2" s="1"/>
  <c r="L281" i="2" s="1"/>
  <c r="R41" i="2"/>
  <c r="P41" i="2"/>
  <c r="S41" i="2" s="1"/>
  <c r="L329" i="2" s="1"/>
  <c r="T41" i="2"/>
  <c r="M329" i="2" s="1"/>
  <c r="R42" i="2" l="1"/>
  <c r="T42" i="2"/>
  <c r="M330" i="2" s="1"/>
  <c r="P42" i="2"/>
  <c r="S42" i="2" s="1"/>
  <c r="L330" i="2" s="1"/>
</calcChain>
</file>

<file path=xl/sharedStrings.xml><?xml version="1.0" encoding="utf-8"?>
<sst xmlns="http://schemas.openxmlformats.org/spreadsheetml/2006/main" count="71" uniqueCount="36">
  <si>
    <t>Principal</t>
  </si>
  <si>
    <t>Annual rate</t>
  </si>
  <si>
    <t xml:space="preserve">Year </t>
  </si>
  <si>
    <t>Annually</t>
  </si>
  <si>
    <t>Quarterly</t>
  </si>
  <si>
    <t>Monthly</t>
  </si>
  <si>
    <t>Year</t>
  </si>
  <si>
    <t>No regular deposit</t>
  </si>
  <si>
    <t>5% interest rate</t>
  </si>
  <si>
    <t>3% interest rate</t>
  </si>
  <si>
    <t>4% interest rate</t>
  </si>
  <si>
    <t>6% interest rate</t>
  </si>
  <si>
    <t>7% interest rate</t>
  </si>
  <si>
    <t>8% interest rate</t>
  </si>
  <si>
    <t>9% interest rate</t>
  </si>
  <si>
    <t>Click on the logo above for personalised, unbiased financial advice</t>
  </si>
  <si>
    <t>With regular deposit</t>
  </si>
  <si>
    <t>Annual deposit</t>
  </si>
  <si>
    <t>Annual withdrawal</t>
  </si>
  <si>
    <t>Closing balance</t>
  </si>
  <si>
    <t>Opening balance</t>
  </si>
  <si>
    <t>Total deposits</t>
  </si>
  <si>
    <t>Total withdrawals</t>
  </si>
  <si>
    <t>Cumulative contributions</t>
  </si>
  <si>
    <t>% of balance that is interest</t>
  </si>
  <si>
    <t>% of balance that is contributions</t>
  </si>
  <si>
    <t xml:space="preserve">Compounding periods per year </t>
  </si>
  <si>
    <t>(1 is annually; 4 = quarterly; 12 = monthly)</t>
  </si>
  <si>
    <t>Balance</t>
  </si>
  <si>
    <t>Click on the next tab for savings balances at different interest rates</t>
  </si>
  <si>
    <t>Cumulative interest</t>
  </si>
  <si>
    <t>X initial deposit</t>
  </si>
  <si>
    <t xml:space="preserve">Cumulative interest </t>
  </si>
  <si>
    <t>X Contributions</t>
  </si>
  <si>
    <t>Interest</t>
  </si>
  <si>
    <t>Contributions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</si>
</sst>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8" formatCode="&quot;$&quot;#,##0.00;[Red]\-&quot;$&quot;#,##0.00"/>
    <numFmt numFmtId="164" formatCode="0.000"/>
    <numFmt numFmtId="165" formatCode="&quot;$&quot;#,##0"/>
  </numFmts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B05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horizontal="center"/>
    </xf>
    <xf numFmtId="6" fontId="0" fillId="0" borderId="0" xfId="0" applyNumberFormat="1" applyAlignment="1">
      <alignment horizontal="center"/>
    </xf>
    <xf numFmtId="0" fontId="1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6" fontId="0" fillId="0" borderId="0" xfId="0" applyNumberFormat="1" applyAlignment="1" applyProtection="1">
      <alignment horizontal="center"/>
      <protection hidden="1"/>
    </xf>
    <xf numFmtId="6" fontId="2" fillId="6" borderId="0" xfId="0" applyNumberFormat="1" applyFont="1" applyFill="1" applyAlignment="1" applyProtection="1">
      <alignment horizontal="center"/>
      <protection locked="0"/>
    </xf>
    <xf numFmtId="10" fontId="2" fillId="6" borderId="0" xfId="0" applyNumberFormat="1" applyFont="1" applyFill="1" applyAlignment="1" applyProtection="1">
      <alignment horizontal="center"/>
      <protection locked="0"/>
    </xf>
    <xf numFmtId="0" fontId="0" fillId="0" borderId="0" xfId="0" applyProtection="1">
      <protection hidden="1"/>
    </xf>
    <xf numFmtId="2" fontId="0" fillId="2" borderId="0" xfId="0" applyNumberFormat="1" applyFill="1" applyAlignment="1" applyProtection="1">
      <alignment horizontal="center"/>
      <protection hidden="1"/>
    </xf>
    <xf numFmtId="165" fontId="0" fillId="2" borderId="0" xfId="0" applyNumberFormat="1" applyFill="1" applyAlignment="1" applyProtection="1">
      <alignment horizontal="center"/>
      <protection hidden="1"/>
    </xf>
    <xf numFmtId="2" fontId="0" fillId="3" borderId="0" xfId="0" applyNumberFormat="1" applyFill="1" applyAlignment="1" applyProtection="1">
      <alignment horizontal="center"/>
      <protection hidden="1"/>
    </xf>
    <xf numFmtId="165" fontId="0" fillId="3" borderId="0" xfId="0" applyNumberFormat="1" applyFill="1" applyAlignment="1" applyProtection="1">
      <alignment horizontal="center"/>
      <protection hidden="1"/>
    </xf>
    <xf numFmtId="2" fontId="0" fillId="4" borderId="0" xfId="0" applyNumberFormat="1" applyFill="1" applyAlignment="1" applyProtection="1">
      <alignment horizontal="center"/>
      <protection hidden="1"/>
    </xf>
    <xf numFmtId="165" fontId="0" fillId="4" borderId="0" xfId="0" applyNumberFormat="1" applyFill="1" applyAlignment="1" applyProtection="1">
      <alignment horizontal="center"/>
      <protection hidden="1"/>
    </xf>
    <xf numFmtId="165" fontId="0" fillId="5" borderId="0" xfId="0" applyNumberFormat="1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/>
      <protection hidden="1"/>
    </xf>
    <xf numFmtId="6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8" fontId="1" fillId="0" borderId="0" xfId="0" applyNumberFormat="1" applyFont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/>
      <protection hidden="1"/>
    </xf>
    <xf numFmtId="6" fontId="1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6" fontId="4" fillId="0" borderId="1" xfId="0" applyNumberFormat="1" applyFont="1" applyFill="1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6" fontId="0" fillId="0" borderId="1" xfId="0" applyNumberForma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6" fontId="1" fillId="0" borderId="6" xfId="0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6" fontId="0" fillId="0" borderId="8" xfId="0" applyNumberFormat="1" applyBorder="1" applyAlignment="1" applyProtection="1">
      <alignment horizontal="center"/>
      <protection hidden="1"/>
    </xf>
    <xf numFmtId="6" fontId="4" fillId="0" borderId="8" xfId="0" applyNumberFormat="1" applyFont="1" applyFill="1" applyBorder="1" applyAlignment="1" applyProtection="1">
      <alignment horizontal="center"/>
      <protection hidden="1"/>
    </xf>
    <xf numFmtId="165" fontId="0" fillId="0" borderId="1" xfId="0" applyNumberFormat="1" applyBorder="1" applyAlignment="1" applyProtection="1">
      <alignment horizontal="center"/>
      <protection hidden="1"/>
    </xf>
    <xf numFmtId="165" fontId="0" fillId="0" borderId="8" xfId="0" applyNumberForma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" fillId="6" borderId="0" xfId="0" applyFont="1" applyFill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/>
      <protection hidden="1"/>
    </xf>
    <xf numFmtId="2" fontId="0" fillId="0" borderId="8" xfId="0" applyNumberFormat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9" fontId="0" fillId="0" borderId="1" xfId="1" applyFont="1" applyBorder="1" applyAlignment="1" applyProtection="1">
      <alignment horizontal="center"/>
      <protection hidden="1"/>
    </xf>
    <xf numFmtId="9" fontId="0" fillId="0" borderId="8" xfId="1" applyFont="1" applyBorder="1" applyAlignment="1" applyProtection="1">
      <alignment horizontal="center"/>
      <protection hidden="1"/>
    </xf>
    <xf numFmtId="9" fontId="0" fillId="0" borderId="1" xfId="1" applyFont="1" applyBorder="1" applyAlignment="1" applyProtection="1">
      <alignment horizontal="center" vertical="center"/>
      <protection hidden="1"/>
    </xf>
    <xf numFmtId="9" fontId="0" fillId="0" borderId="8" xfId="1" applyFont="1" applyBorder="1" applyAlignment="1" applyProtection="1">
      <alignment horizontal="center" vertical="center"/>
      <protection hidden="1"/>
    </xf>
    <xf numFmtId="165" fontId="0" fillId="0" borderId="0" xfId="0" applyNumberFormat="1" applyBorder="1" applyAlignment="1" applyProtection="1">
      <alignment horizontal="center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0" fillId="8" borderId="10" xfId="0" applyFill="1" applyBorder="1" applyAlignment="1" applyProtection="1">
      <alignment horizontal="center"/>
      <protection hidden="1"/>
    </xf>
    <xf numFmtId="0" fontId="0" fillId="8" borderId="11" xfId="0" applyFill="1" applyBorder="1" applyAlignment="1" applyProtection="1">
      <alignment horizontal="center"/>
      <protection hidden="1"/>
    </xf>
    <xf numFmtId="2" fontId="0" fillId="8" borderId="11" xfId="0" applyNumberFormat="1" applyFill="1" applyBorder="1" applyAlignment="1" applyProtection="1">
      <alignment horizontal="center"/>
      <protection hidden="1"/>
    </xf>
    <xf numFmtId="2" fontId="0" fillId="8" borderId="12" xfId="0" applyNumberFormat="1" applyFill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9" fontId="0" fillId="0" borderId="6" xfId="1" applyFont="1" applyBorder="1" applyAlignment="1" applyProtection="1">
      <alignment horizontal="center"/>
      <protection hidden="1"/>
    </xf>
    <xf numFmtId="9" fontId="0" fillId="0" borderId="9" xfId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6" fontId="1" fillId="0" borderId="0" xfId="0" applyNumberFormat="1" applyFont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6" fontId="2" fillId="6" borderId="1" xfId="0" applyNumberFormat="1" applyFont="1" applyFill="1" applyBorder="1" applyAlignment="1" applyProtection="1">
      <alignment horizontal="center"/>
      <protection locked="0"/>
    </xf>
    <xf numFmtId="6" fontId="0" fillId="0" borderId="0" xfId="0" applyNumberFormat="1" applyAlignment="1" applyProtection="1">
      <alignment horizontal="center"/>
      <protection locked="0"/>
    </xf>
    <xf numFmtId="6" fontId="2" fillId="6" borderId="8" xfId="0" applyNumberFormat="1" applyFont="1" applyFill="1" applyBorder="1" applyAlignment="1" applyProtection="1">
      <alignment horizontal="center"/>
      <protection locked="0"/>
    </xf>
    <xf numFmtId="9" fontId="0" fillId="0" borderId="6" xfId="1" applyFont="1" applyBorder="1" applyAlignment="1" applyProtection="1">
      <alignment horizontal="center" vertical="center"/>
      <protection hidden="1"/>
    </xf>
    <xf numFmtId="9" fontId="0" fillId="0" borderId="9" xfId="1" applyFont="1" applyBorder="1" applyAlignment="1" applyProtection="1">
      <alignment horizontal="center" vertical="center"/>
      <protection hidden="1"/>
    </xf>
    <xf numFmtId="0" fontId="0" fillId="7" borderId="0" xfId="0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Border="1" applyProtection="1">
      <protection hidden="1"/>
    </xf>
    <xf numFmtId="0" fontId="1" fillId="0" borderId="0" xfId="0" applyFont="1" applyBorder="1" applyAlignment="1" applyProtection="1">
      <alignment horizontal="center"/>
      <protection hidden="1"/>
    </xf>
    <xf numFmtId="9" fontId="0" fillId="0" borderId="0" xfId="0" applyNumberFormat="1" applyProtection="1">
      <protection hidden="1"/>
    </xf>
    <xf numFmtId="6" fontId="2" fillId="0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8" fontId="0" fillId="0" borderId="0" xfId="0" applyNumberFormat="1" applyAlignment="1" applyProtection="1">
      <alignment horizontal="center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</a:t>
            </a:r>
            <a:r>
              <a:rPr lang="en-US" baseline="0"/>
              <a:t> regular deposit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'Current interest rate'!$B$241</c:f>
              <c:strCache>
                <c:ptCount val="1"/>
                <c:pt idx="0">
                  <c:v>Balance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'Current interest rate'!$A$242:$A$281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</c:numCache>
            </c:numRef>
          </c:cat>
          <c:val>
            <c:numRef>
              <c:f>'Current interest rate'!$B$242:$B$281</c:f>
              <c:numCache>
                <c:formatCode>"$"#,##0</c:formatCode>
                <c:ptCount val="40"/>
                <c:pt idx="0">
                  <c:v>10616.778118644976</c:v>
                </c:pt>
                <c:pt idx="1">
                  <c:v>11271.597762053878</c:v>
                </c:pt>
                <c:pt idx="2">
                  <c:v>11966.805248234126</c:v>
                </c:pt>
                <c:pt idx="3">
                  <c:v>12704.891610953795</c:v>
                </c:pt>
                <c:pt idx="4">
                  <c:v>13488.501525493037</c:v>
                </c:pt>
                <c:pt idx="5">
                  <c:v>14320.442784916388</c:v>
                </c:pt>
                <c:pt idx="6">
                  <c:v>15203.696360820764</c:v>
                </c:pt>
                <c:pt idx="7">
                  <c:v>16141.427084608413</c:v>
                </c:pt>
                <c:pt idx="8">
                  <c:v>17136.994987557398</c:v>
                </c:pt>
                <c:pt idx="9">
                  <c:v>18193.967340322804</c:v>
                </c:pt>
                <c:pt idx="10">
                  <c:v>19316.131435008047</c:v>
                </c:pt>
                <c:pt idx="11">
                  <c:v>20507.508155606381</c:v>
                </c:pt>
                <c:pt idx="12">
                  <c:v>21772.366385437523</c:v>
                </c:pt>
                <c:pt idx="13">
                  <c:v>23115.238303203452</c:v>
                </c:pt>
                <c:pt idx="14">
                  <c:v>24540.935622471461</c:v>
                </c:pt>
                <c:pt idx="15">
                  <c:v>26054.566832773002</c:v>
                </c:pt>
                <c:pt idx="16">
                  <c:v>27661.555504095755</c:v>
                </c:pt>
                <c:pt idx="17">
                  <c:v>29367.65972035674</c:v>
                </c:pt>
                <c:pt idx="18">
                  <c:v>31178.992711489482</c:v>
                </c:pt>
                <c:pt idx="19">
                  <c:v>33102.044758073273</c:v>
                </c:pt>
                <c:pt idx="20">
                  <c:v>35143.706446991899</c:v>
                </c:pt>
                <c:pt idx="21">
                  <c:v>37311.293361450596</c:v>
                </c:pt>
                <c:pt idx="22">
                  <c:v>39612.572293819227</c:v>
                </c:pt>
                <c:pt idx="23">
                  <c:v>42055.789075226217</c:v>
                </c:pt>
                <c:pt idx="24">
                  <c:v>44649.698121621019</c:v>
                </c:pt>
                <c:pt idx="25">
                  <c:v>47403.593802172974</c:v>
                </c:pt>
                <c:pt idx="26">
                  <c:v>50327.34374240446</c:v>
                </c:pt>
                <c:pt idx="27">
                  <c:v>53431.424181388385</c:v>
                </c:pt>
                <c:pt idx="28">
                  <c:v>56726.957509700231</c:v>
                </c:pt>
                <c:pt idx="29">
                  <c:v>60225.752122628881</c:v>
                </c:pt>
                <c:pt idx="30">
                  <c:v>63940.344731446246</c:v>
                </c:pt>
                <c:pt idx="31">
                  <c:v>67884.04528434352</c:v>
                </c:pt>
                <c:pt idx="32">
                  <c:v>72070.984657992289</c:v>
                </c:pt>
                <c:pt idx="33">
                  <c:v>76516.165290617049</c:v>
                </c:pt>
                <c:pt idx="34">
                  <c:v>81235.514938004504</c:v>
                </c:pt>
                <c:pt idx="35">
                  <c:v>86245.943745066339</c:v>
                </c:pt>
                <c:pt idx="36">
                  <c:v>91565.404837450595</c:v>
                </c:pt>
                <c:pt idx="37">
                  <c:v>97212.958650311426</c:v>
                </c:pt>
                <c:pt idx="38">
                  <c:v>103208.84122473653</c:v>
                </c:pt>
                <c:pt idx="39">
                  <c:v>109574.53671654862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1-4E0E-BF5A-7363111DB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53993760"/>
        <c:axId val="1953994720"/>
      </c:barChart>
      <c:catAx>
        <c:axId val="195399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3994720"/>
        <c:crosses val="autoZero"/>
        <c:auto val="1"/>
        <c:lblAlgn val="ctr"/>
        <c:lblOffset val="100"/>
        <c:noMultiLvlLbl val="0"/>
      </c:catAx>
      <c:valAx>
        <c:axId val="195399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3993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Regular deposit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'Current interest rate'!$L$241</c:f>
              <c:strCache>
                <c:ptCount val="1"/>
                <c:pt idx="0">
                  <c:v>Balance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'Current interest rate'!$K$242:$K$281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</c:numCache>
            </c:numRef>
          </c:cat>
          <c:val>
            <c:numRef>
              <c:f>'Current interest rate'!$L$242:$L$281</c:f>
              <c:numCache>
                <c:formatCode>"$"#,##0</c:formatCode>
                <c:ptCount val="40"/>
                <c:pt idx="0">
                  <c:v>23320</c:v>
                </c:pt>
                <c:pt idx="1">
                  <c:v>38499.199999999997</c:v>
                </c:pt>
                <c:pt idx="2">
                  <c:v>55649.151999999995</c:v>
                </c:pt>
                <c:pt idx="3">
                  <c:v>74888.101120000007</c:v>
                </c:pt>
                <c:pt idx="4">
                  <c:v>96341.387187200002</c:v>
                </c:pt>
                <c:pt idx="5">
                  <c:v>120141.87041843199</c:v>
                </c:pt>
                <c:pt idx="6">
                  <c:v>146430.38264353792</c:v>
                </c:pt>
                <c:pt idx="7">
                  <c:v>175356.20560215018</c:v>
                </c:pt>
                <c:pt idx="8">
                  <c:v>207077.5779382792</c:v>
                </c:pt>
                <c:pt idx="9">
                  <c:v>241762.23261457594</c:v>
                </c:pt>
                <c:pt idx="10">
                  <c:v>247787.9665714505</c:v>
                </c:pt>
                <c:pt idx="11">
                  <c:v>287035.24456573749</c:v>
                </c:pt>
                <c:pt idx="12">
                  <c:v>329697.35923968174</c:v>
                </c:pt>
                <c:pt idx="13">
                  <c:v>375979.20079406264</c:v>
                </c:pt>
                <c:pt idx="14">
                  <c:v>426097.9528417064</c:v>
                </c:pt>
                <c:pt idx="15">
                  <c:v>480283.83001220878</c:v>
                </c:pt>
                <c:pt idx="16">
                  <c:v>538780.85981294129</c:v>
                </c:pt>
                <c:pt idx="17">
                  <c:v>601847.71140171774</c:v>
                </c:pt>
                <c:pt idx="18">
                  <c:v>669758.57408582082</c:v>
                </c:pt>
                <c:pt idx="19">
                  <c:v>700404.08853097004</c:v>
                </c:pt>
                <c:pt idx="20">
                  <c:v>776348.33384282829</c:v>
                </c:pt>
                <c:pt idx="21">
                  <c:v>857909.23387339804</c:v>
                </c:pt>
                <c:pt idx="22">
                  <c:v>945423.7879058019</c:v>
                </c:pt>
                <c:pt idx="23">
                  <c:v>1039249.21518015</c:v>
                </c:pt>
                <c:pt idx="24">
                  <c:v>1139764.1680909591</c:v>
                </c:pt>
                <c:pt idx="25">
                  <c:v>1247370.0181764166</c:v>
                </c:pt>
                <c:pt idx="26">
                  <c:v>1362492.2192670016</c:v>
                </c:pt>
                <c:pt idx="27">
                  <c:v>1485581.7524230217</c:v>
                </c:pt>
                <c:pt idx="28">
                  <c:v>1617116.6575684031</c:v>
                </c:pt>
                <c:pt idx="29">
                  <c:v>1757603.6570225072</c:v>
                </c:pt>
                <c:pt idx="30">
                  <c:v>1907579.8764438576</c:v>
                </c:pt>
                <c:pt idx="31">
                  <c:v>2067614.6690304889</c:v>
                </c:pt>
                <c:pt idx="32">
                  <c:v>2238311.5491723181</c:v>
                </c:pt>
                <c:pt idx="33">
                  <c:v>2420310.2421226571</c:v>
                </c:pt>
                <c:pt idx="34">
                  <c:v>2614288.8566500167</c:v>
                </c:pt>
                <c:pt idx="35">
                  <c:v>2820966.1880490179</c:v>
                </c:pt>
                <c:pt idx="36">
                  <c:v>3041104.1593319587</c:v>
                </c:pt>
                <c:pt idx="37">
                  <c:v>3275510.4088918762</c:v>
                </c:pt>
                <c:pt idx="38">
                  <c:v>3525041.0334253889</c:v>
                </c:pt>
                <c:pt idx="39">
                  <c:v>3790603.4954309124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577-98DB-58D252D9B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5733472"/>
        <c:axId val="385732992"/>
      </c:barChart>
      <c:catAx>
        <c:axId val="3857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732992"/>
        <c:crosses val="autoZero"/>
        <c:auto val="1"/>
        <c:lblAlgn val="ctr"/>
        <c:lblOffset val="100"/>
        <c:noMultiLvlLbl val="0"/>
      </c:catAx>
      <c:valAx>
        <c:axId val="38573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73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Interest vs own contributions of total balance                        </a:t>
            </a:r>
            <a:r>
              <a:rPr lang="en-NZ" baseline="0"/>
              <a:t> </a:t>
            </a:r>
            <a:r>
              <a:rPr lang="en-NZ"/>
              <a:t>(No regular deposit)</a:t>
            </a:r>
          </a:p>
        </c:rich>
      </c:tx>
      <c:layout>
        <c:manualLayout>
          <c:xMode val="edge"/>
          <c:yMode val="edge"/>
          <c:x val="0.2040326881740290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37270341207349E-2"/>
          <c:y val="0.16708333333333336"/>
          <c:w val="0.87077996500437449"/>
          <c:h val="0.61535469524642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'Current interest rate'!$F$290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'Current interest rate'!$F$291:$F$330</c:f>
              <c:numCache>
                <c:formatCode>0%</c:formatCode>
                <c:ptCount val="40"/>
                <c:pt idx="0">
                  <c:v>5.809466033408027E-2</c:v>
                </c:pt>
                <c:pt idx="1">
                  <c:v>0.11281433110882862</c:v>
                </c:pt>
                <c:pt idx="2">
                  <c:v>0.16435508119632486</c:v>
                </c:pt>
                <c:pt idx="3">
                  <c:v>0.21290158891412458</c:v>
                </c:pt>
                <c:pt idx="4">
                  <c:v>0.25862780375565281</c:v>
                </c:pt>
                <c:pt idx="5">
                  <c:v>0.30169756967759942</c:v>
                </c:pt>
                <c:pt idx="6">
                  <c:v>0.34226521217764211</c:v>
                </c:pt>
                <c:pt idx="7">
                  <c:v>0.38047609126609033</c:v>
                </c:pt>
                <c:pt idx="8">
                  <c:v>0.41646712231282862</c:v>
                </c:pt>
                <c:pt idx="9">
                  <c:v>0.45036726663583337</c:v>
                </c:pt>
                <c:pt idx="10">
                  <c:v>0.48229799358911668</c:v>
                </c:pt>
                <c:pt idx="11">
                  <c:v>0.5123737158058288</c:v>
                </c:pt>
                <c:pt idx="12">
                  <c:v>0.54070219915605899</c:v>
                </c:pt>
                <c:pt idx="13">
                  <c:v>0.56738494888827784</c:v>
                </c:pt>
                <c:pt idx="14">
                  <c:v>0.59251757333802402</c:v>
                </c:pt>
                <c:pt idx="15">
                  <c:v>0.61619012650705829</c:v>
                </c:pt>
                <c:pt idx="16">
                  <c:v>0.63848743074049708</c:v>
                </c:pt>
                <c:pt idx="17">
                  <c:v>0.65948938065812868</c:v>
                </c:pt>
                <c:pt idx="18">
                  <c:v>0.67927122942894202</c:v>
                </c:pt>
                <c:pt idx="19">
                  <c:v>0.69790385841463476</c:v>
                </c:pt>
                <c:pt idx="20">
                  <c:v>0.71545403114827288</c:v>
                </c:pt>
                <c:pt idx="21">
                  <c:v>0.73198463255814572</c:v>
                </c:pt>
                <c:pt idx="22">
                  <c:v>0.74755489429399402</c:v>
                </c:pt>
                <c:pt idx="23">
                  <c:v>0.76222060696298544</c:v>
                </c:pt>
                <c:pt idx="24">
                  <c:v>0.77603432003591455</c:v>
                </c:pt>
                <c:pt idx="25">
                  <c:v>0.7890455301399194</c:v>
                </c:pt>
                <c:pt idx="26">
                  <c:v>0.80130085841239684</c:v>
                </c:pt>
                <c:pt idx="27">
                  <c:v>0.81284421755160197</c:v>
                </c:pt>
                <c:pt idx="28">
                  <c:v>0.8237169691625007</c:v>
                </c:pt>
                <c:pt idx="29">
                  <c:v>0.83395807196166738</c:v>
                </c:pt>
                <c:pt idx="30">
                  <c:v>0.84360422137227009</c:v>
                </c:pt>
                <c:pt idx="31">
                  <c:v>0.85268998100933213</c:v>
                </c:pt>
                <c:pt idx="32">
                  <c:v>0.86124790652640193</c:v>
                </c:pt>
                <c:pt idx="33">
                  <c:v>0.86930866226739323</c:v>
                </c:pt>
                <c:pt idx="34">
                  <c:v>0.87690113114157553</c:v>
                </c:pt>
                <c:pt idx="35">
                  <c:v>0.88405251811541519</c:v>
                </c:pt>
                <c:pt idx="36">
                  <c:v>0.89078844769209209</c:v>
                </c:pt>
                <c:pt idx="37">
                  <c:v>0.89713305572797764</c:v>
                </c:pt>
                <c:pt idx="38">
                  <c:v>0.90310907591506551</c:v>
                </c:pt>
                <c:pt idx="39">
                  <c:v>0.90873792123923502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5-4EAF-B4C7-FE0C2C197C8A}"/>
            </c:ext>
          </c:extLst>
        </c:ser>
        <c:ser>
          <c:idx val="1"/>
          <c:order val="1"/>
          <c:tx>
            <c:strRef>
              <c:f>'Current interest rate'!$G$290</c:f>
              <c:strCache>
                <c:ptCount val="1"/>
                <c:pt idx="0">
                  <c:v>Contributions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'Current interest rate'!$G$291:$G$330</c:f>
              <c:numCache>
                <c:formatCode>0%</c:formatCode>
                <c:ptCount val="40"/>
                <c:pt idx="0">
                  <c:v>0.94190533966591972</c:v>
                </c:pt>
                <c:pt idx="1">
                  <c:v>0.88718566889117134</c:v>
                </c:pt>
                <c:pt idx="2">
                  <c:v>0.83564491880367509</c:v>
                </c:pt>
                <c:pt idx="3">
                  <c:v>0.78709841108587542</c:v>
                </c:pt>
                <c:pt idx="4">
                  <c:v>0.74137219624434714</c:v>
                </c:pt>
                <c:pt idx="5">
                  <c:v>0.69830243032240058</c:v>
                </c:pt>
                <c:pt idx="6">
                  <c:v>0.65773478782235784</c:v>
                </c:pt>
                <c:pt idx="7">
                  <c:v>0.61952390873390972</c:v>
                </c:pt>
                <c:pt idx="8">
                  <c:v>0.58353287768717133</c:v>
                </c:pt>
                <c:pt idx="9">
                  <c:v>0.54963273336416663</c:v>
                </c:pt>
                <c:pt idx="10">
                  <c:v>0.51770200641088326</c:v>
                </c:pt>
                <c:pt idx="11">
                  <c:v>0.48762628419417114</c:v>
                </c:pt>
                <c:pt idx="12">
                  <c:v>0.45929780084394106</c:v>
                </c:pt>
                <c:pt idx="13">
                  <c:v>0.43261505111172222</c:v>
                </c:pt>
                <c:pt idx="14">
                  <c:v>0.40748242666197593</c:v>
                </c:pt>
                <c:pt idx="15">
                  <c:v>0.38380987349294166</c:v>
                </c:pt>
                <c:pt idx="16">
                  <c:v>0.36151256925950287</c:v>
                </c:pt>
                <c:pt idx="17">
                  <c:v>0.34051061934187127</c:v>
                </c:pt>
                <c:pt idx="18">
                  <c:v>0.32072877057105803</c:v>
                </c:pt>
                <c:pt idx="19">
                  <c:v>0.30209614158536524</c:v>
                </c:pt>
                <c:pt idx="20">
                  <c:v>0.28454596885172717</c:v>
                </c:pt>
                <c:pt idx="21">
                  <c:v>0.26801536744185428</c:v>
                </c:pt>
                <c:pt idx="22">
                  <c:v>0.25244510570600603</c:v>
                </c:pt>
                <c:pt idx="23">
                  <c:v>0.23777939303701462</c:v>
                </c:pt>
                <c:pt idx="24">
                  <c:v>0.22396567996408545</c:v>
                </c:pt>
                <c:pt idx="25">
                  <c:v>0.21095446986008054</c:v>
                </c:pt>
                <c:pt idx="26">
                  <c:v>0.19869914158760321</c:v>
                </c:pt>
                <c:pt idx="27">
                  <c:v>0.18715578244839806</c:v>
                </c:pt>
                <c:pt idx="28">
                  <c:v>0.17628303083749933</c:v>
                </c:pt>
                <c:pt idx="29">
                  <c:v>0.16604192803833256</c:v>
                </c:pt>
                <c:pt idx="30">
                  <c:v>0.15639577862772985</c:v>
                </c:pt>
                <c:pt idx="31">
                  <c:v>0.14731001899066784</c:v>
                </c:pt>
                <c:pt idx="32">
                  <c:v>0.1387520934735981</c:v>
                </c:pt>
                <c:pt idx="33">
                  <c:v>0.13069133773260683</c:v>
                </c:pt>
                <c:pt idx="34">
                  <c:v>0.12309886885842448</c:v>
                </c:pt>
                <c:pt idx="35">
                  <c:v>0.11594748188458481</c:v>
                </c:pt>
                <c:pt idx="36">
                  <c:v>0.10921155230790791</c:v>
                </c:pt>
                <c:pt idx="37">
                  <c:v>0.10286694427202236</c:v>
                </c:pt>
                <c:pt idx="38">
                  <c:v>9.6890924084934438E-2</c:v>
                </c:pt>
                <c:pt idx="39">
                  <c:v>9.1262078760765031E-2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5-4EAF-B4C7-FE0C2C197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42944"/>
        <c:axId val="406045824"/>
      </c:barChart>
      <c:catAx>
        <c:axId val="40604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045824"/>
        <c:crosses val="autoZero"/>
        <c:auto val="1"/>
        <c:lblAlgn val="ctr"/>
        <c:lblOffset val="100"/>
        <c:noMultiLvlLbl val="0"/>
      </c:catAx>
      <c:valAx>
        <c:axId val="40604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04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8091108068608674"/>
          <c:y val="0.17650408282298044"/>
          <c:w val="0.27389068021809487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Interest vs own contributions of total balance</a:t>
            </a:r>
            <a:r>
              <a:rPr lang="en-NZ" baseline="0"/>
              <a:t>                 </a:t>
            </a:r>
            <a:r>
              <a:rPr lang="en-NZ"/>
              <a:t> (Regular deposit)</a:t>
            </a:r>
          </a:p>
        </c:rich>
      </c:tx>
      <c:layout>
        <c:manualLayout>
          <c:xMode val="edge"/>
          <c:yMode val="edge"/>
          <c:x val="0.191815219541177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37270341207349E-2"/>
          <c:y val="0.16708333333333336"/>
          <c:w val="0.87077996500437449"/>
          <c:h val="0.61535469524642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'Current interest rate'!$L$290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'Current interest rate'!$L$291:$L$330</c:f>
              <c:numCache>
                <c:formatCode>0%</c:formatCode>
                <c:ptCount val="40"/>
                <c:pt idx="0">
                  <c:v>5.6603773584905662E-2</c:v>
                </c:pt>
                <c:pt idx="1">
                  <c:v>9.0890200315850656E-2</c:v>
                </c:pt>
                <c:pt idx="2">
                  <c:v>0.11948343795068064</c:v>
                </c:pt>
                <c:pt idx="3">
                  <c:v>0.1453916037015415</c:v>
                </c:pt>
                <c:pt idx="4">
                  <c:v>0.16961959614975455</c:v>
                </c:pt>
                <c:pt idx="5">
                  <c:v>0.19262119307642808</c:v>
                </c:pt>
                <c:pt idx="6">
                  <c:v>0.2146438606259079</c:v>
                </c:pt>
                <c:pt idx="7">
                  <c:v>0.23584112954621936</c:v>
                </c:pt>
                <c:pt idx="8">
                  <c:v>0.25631735925605287</c:v>
                </c:pt>
                <c:pt idx="9">
                  <c:v>0.27614831271437729</c:v>
                </c:pt>
                <c:pt idx="10">
                  <c:v>0.32603668244783396</c:v>
                </c:pt>
                <c:pt idx="11">
                  <c:v>0.33806038248907183</c:v>
                </c:pt>
                <c:pt idx="12">
                  <c:v>0.35091988454652029</c:v>
                </c:pt>
                <c:pt idx="13">
                  <c:v>0.36432653855523006</c:v>
                </c:pt>
                <c:pt idx="14">
                  <c:v>0.37807727487851511</c:v>
                </c:pt>
                <c:pt idx="15">
                  <c:v>0.39202616920795069</c:v>
                </c:pt>
                <c:pt idx="16">
                  <c:v>0.40606650334404892</c:v>
                </c:pt>
                <c:pt idx="17">
                  <c:v>0.42011908762239764</c:v>
                </c:pt>
                <c:pt idx="18">
                  <c:v>0.43412445220680951</c:v>
                </c:pt>
                <c:pt idx="19">
                  <c:v>0.47173352346352049</c:v>
                </c:pt>
                <c:pt idx="20">
                  <c:v>0.48219119887827971</c:v>
                </c:pt>
                <c:pt idx="21">
                  <c:v>0.49295335354300068</c:v>
                </c:pt>
                <c:pt idx="22">
                  <c:v>0.50392616940718526</c:v>
                </c:pt>
                <c:pt idx="23">
                  <c:v>0.51503451468795824</c:v>
                </c:pt>
                <c:pt idx="24">
                  <c:v>0.5262177781001226</c:v>
                </c:pt>
                <c:pt idx="25">
                  <c:v>0.53742675261383877</c:v>
                </c:pt>
                <c:pt idx="26">
                  <c:v>0.54862127555424878</c:v>
                </c:pt>
                <c:pt idx="27">
                  <c:v>0.55976842140574945</c:v>
                </c:pt>
                <c:pt idx="28">
                  <c:v>0.57084110366932872</c:v>
                </c:pt>
                <c:pt idx="29">
                  <c:v>0.58181698299084283</c:v>
                </c:pt>
                <c:pt idx="30">
                  <c:v>0.59267760705858541</c:v>
                </c:pt>
                <c:pt idx="31">
                  <c:v>0.60340772761856032</c:v>
                </c:pt>
                <c:pt idx="32">
                  <c:v>0.61399475407277881</c:v>
                </c:pt>
                <c:pt idx="33">
                  <c:v>0.62442831328813864</c:v>
                </c:pt>
                <c:pt idx="34">
                  <c:v>0.63469989264164584</c:v>
                </c:pt>
                <c:pt idx="35">
                  <c:v>0.64480254877036158</c:v>
                </c:pt>
                <c:pt idx="36">
                  <c:v>0.65473066853762285</c:v>
                </c:pt>
                <c:pt idx="37">
                  <c:v>0.66447977175813711</c:v>
                </c:pt>
                <c:pt idx="38">
                  <c:v>0.6740463475162779</c:v>
                </c:pt>
                <c:pt idx="39">
                  <c:v>0.68342771765856114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E-4054-A24E-F91632F2DCE5}"/>
            </c:ext>
          </c:extLst>
        </c:ser>
        <c:ser>
          <c:idx val="1"/>
          <c:order val="1"/>
          <c:tx>
            <c:strRef>
              <c:f>'Current interest rate'!$M$290</c:f>
              <c:strCache>
                <c:ptCount val="1"/>
                <c:pt idx="0">
                  <c:v>Contributions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'Current interest rate'!$M$291:$M$330</c:f>
              <c:numCache>
                <c:formatCode>0%</c:formatCode>
                <c:ptCount val="40"/>
                <c:pt idx="0">
                  <c:v>0.94339622641509435</c:v>
                </c:pt>
                <c:pt idx="1">
                  <c:v>0.9091097996841494</c:v>
                </c:pt>
                <c:pt idx="2">
                  <c:v>0.88051656204931938</c:v>
                </c:pt>
                <c:pt idx="3">
                  <c:v>0.85460839629845853</c:v>
                </c:pt>
                <c:pt idx="4">
                  <c:v>0.83038040385024547</c:v>
                </c:pt>
                <c:pt idx="5">
                  <c:v>0.80737880692357189</c:v>
                </c:pt>
                <c:pt idx="6">
                  <c:v>0.7853561393740921</c:v>
                </c:pt>
                <c:pt idx="7">
                  <c:v>0.76415887045378061</c:v>
                </c:pt>
                <c:pt idx="8">
                  <c:v>0.74368264074394719</c:v>
                </c:pt>
                <c:pt idx="9">
                  <c:v>0.72385168728562266</c:v>
                </c:pt>
                <c:pt idx="10">
                  <c:v>0.6739633175521661</c:v>
                </c:pt>
                <c:pt idx="11">
                  <c:v>0.66193961751092822</c:v>
                </c:pt>
                <c:pt idx="12">
                  <c:v>0.64908011545347977</c:v>
                </c:pt>
                <c:pt idx="13">
                  <c:v>0.63567346144476999</c:v>
                </c:pt>
                <c:pt idx="14">
                  <c:v>0.62192272512148494</c:v>
                </c:pt>
                <c:pt idx="15">
                  <c:v>0.60797383079204936</c:v>
                </c:pt>
                <c:pt idx="16">
                  <c:v>0.59393349665595108</c:v>
                </c:pt>
                <c:pt idx="17">
                  <c:v>0.57988091237760242</c:v>
                </c:pt>
                <c:pt idx="18">
                  <c:v>0.56587554779319049</c:v>
                </c:pt>
                <c:pt idx="19">
                  <c:v>0.52826647653647951</c:v>
                </c:pt>
                <c:pt idx="20">
                  <c:v>0.51780880112172034</c:v>
                </c:pt>
                <c:pt idx="21">
                  <c:v>0.50704664645699926</c:v>
                </c:pt>
                <c:pt idx="22">
                  <c:v>0.49607383059281474</c:v>
                </c:pt>
                <c:pt idx="23">
                  <c:v>0.48496548531204181</c:v>
                </c:pt>
                <c:pt idx="24">
                  <c:v>0.47378222189987745</c:v>
                </c:pt>
                <c:pt idx="25">
                  <c:v>0.46257324738616123</c:v>
                </c:pt>
                <c:pt idx="26">
                  <c:v>0.45137872444575122</c:v>
                </c:pt>
                <c:pt idx="27">
                  <c:v>0.44023157859425061</c:v>
                </c:pt>
                <c:pt idx="28">
                  <c:v>0.42915889633067134</c:v>
                </c:pt>
                <c:pt idx="29">
                  <c:v>0.41818301700915722</c:v>
                </c:pt>
                <c:pt idx="30">
                  <c:v>0.40732239294141459</c:v>
                </c:pt>
                <c:pt idx="31">
                  <c:v>0.39659227238143974</c:v>
                </c:pt>
                <c:pt idx="32">
                  <c:v>0.38600524592722113</c:v>
                </c:pt>
                <c:pt idx="33">
                  <c:v>0.37557168671186142</c:v>
                </c:pt>
                <c:pt idx="34">
                  <c:v>0.36530010735835411</c:v>
                </c:pt>
                <c:pt idx="35">
                  <c:v>0.35519745122963842</c:v>
                </c:pt>
                <c:pt idx="36">
                  <c:v>0.3452693314623772</c:v>
                </c:pt>
                <c:pt idx="37">
                  <c:v>0.33552022824186289</c:v>
                </c:pt>
                <c:pt idx="38">
                  <c:v>0.32595365248372216</c:v>
                </c:pt>
                <c:pt idx="39">
                  <c:v>0.31657228234143892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E-4054-A24E-F91632F2D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42944"/>
        <c:axId val="406045824"/>
      </c:barChart>
      <c:catAx>
        <c:axId val="40604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045824"/>
        <c:crosses val="autoZero"/>
        <c:auto val="1"/>
        <c:lblAlgn val="ctr"/>
        <c:lblOffset val="100"/>
        <c:noMultiLvlLbl val="0"/>
      </c:catAx>
      <c:valAx>
        <c:axId val="40604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04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846758695951637"/>
          <c:y val="0.17650408282298044"/>
          <c:w val="0.28326018244240087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image" Target="../media/image1.png"/><Relationship Id="rId4" Type="http://schemas.openxmlformats.org/officeDocument/2006/relationships/hyperlink" Target="https://www.yourmoneyblueprint.co.nz/contact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6</xdr:row>
      <xdr:rowOff>25400</xdr:rowOff>
    </xdr:from>
    <xdr:to>
      <xdr:col>2</xdr:col>
      <xdr:colOff>101600</xdr:colOff>
      <xdr:row>26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E07B00-B7BF-96CD-EA7B-F4A4A80764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</xdr:colOff>
      <xdr:row>27</xdr:row>
      <xdr:rowOff>31750</xdr:rowOff>
    </xdr:from>
    <xdr:to>
      <xdr:col>2</xdr:col>
      <xdr:colOff>139700</xdr:colOff>
      <xdr:row>48</xdr:row>
      <xdr:rowOff>12700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2585DB-A53F-7575-63CB-722D698641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98424</xdr:colOff>
      <xdr:row>42</xdr:row>
      <xdr:rowOff>12700</xdr:rowOff>
    </xdr:from>
    <xdr:to>
      <xdr:col>8</xdr:col>
      <xdr:colOff>831850</xdr:colOff>
      <xdr:row>51</xdr:row>
      <xdr:rowOff>177800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F07F93-396E-0783-BFD6-21C214347F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679450</xdr:colOff>
      <xdr:row>44</xdr:row>
      <xdr:rowOff>171450</xdr:rowOff>
    </xdr:from>
    <xdr:to>
      <xdr:col>19</xdr:col>
      <xdr:colOff>1473200</xdr:colOff>
      <xdr:row>48</xdr:row>
      <xdr:rowOff>92075</xdr:rowOff>
    </xdr:to>
    <xdr:pic>
      <xdr:nvPicPr>
        <xdr:cNvPr id="7" name="Pictur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A65D47-A9DB-4037-A2F0-24FC2384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783550" y="8280400"/>
          <a:ext cx="2476500" cy="657225"/>
        </a:xfrm>
        <a:prstGeom prst="rect">
          <a:avLst/>
        </a:prstGeom>
      </xdr:spPr>
    </xdr:pic>
    <xdr:clientData/>
  </xdr:twoCellAnchor>
  <xdr:twoCellAnchor>
    <xdr:from>
      <xdr:col>10</xdr:col>
      <xdr:colOff>228600</xdr:colOff>
      <xdr:row>42</xdr:row>
      <xdr:rowOff>25400</xdr:rowOff>
    </xdr:from>
    <xdr:to>
      <xdr:col>15</xdr:col>
      <xdr:colOff>949326</xdr:colOff>
      <xdr:row>52</xdr:row>
      <xdr:rowOff>6350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05AEE0-DB70-4E9F-9113-1A35AD69C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44</xdr:row>
      <xdr:rowOff>0</xdr:rowOff>
    </xdr:from>
    <xdr:to>
      <xdr:col>9</xdr:col>
      <xdr:colOff>238125</xdr:colOff>
      <xdr:row>47</xdr:row>
      <xdr:rowOff>104775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FF085A-296A-44F9-B643-B4B20D92B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1300" y="8102600"/>
          <a:ext cx="2371725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918DC-8507-4F73-BE63-05D26D094634}">
  <dimension ref="A1:V332"/>
  <sheetViews>
    <sheetView tabSelected="1" workbookViewId="0">
      <selection activeCell="B3" sqref="B3"/>
    </sheetView>
  </sheetViews>
  <sheetFormatPr defaultRowHeight="14.5" x14ac:dyDescent="0.35"/>
  <cols>
    <col min="1" max="1" width="57.1796875" style="57" bestFit="1" customWidth="1"/>
    <col min="2" max="2" width="9.90625" style="57" bestFit="1" customWidth="1"/>
    <col min="3" max="3" width="2.54296875" style="57" customWidth="1"/>
    <col min="4" max="4" width="4.90625" style="57" bestFit="1" customWidth="1"/>
    <col min="5" max="5" width="10.90625" style="57" bestFit="1" customWidth="1"/>
    <col min="6" max="6" width="17.54296875" style="57" bestFit="1" customWidth="1"/>
    <col min="7" max="7" width="13.90625" style="57" bestFit="1" customWidth="1"/>
    <col min="8" max="8" width="24.08984375" style="57" bestFit="1" customWidth="1"/>
    <col min="9" max="9" width="29" style="57" bestFit="1" customWidth="1"/>
    <col min="10" max="10" width="4.08984375" style="57" customWidth="1"/>
    <col min="11" max="11" width="4.90625" style="57" bestFit="1" customWidth="1"/>
    <col min="12" max="12" width="15" style="57" bestFit="1" customWidth="1"/>
    <col min="13" max="13" width="13.453125" style="57" bestFit="1" customWidth="1"/>
    <col min="14" max="14" width="16.453125" style="57" bestFit="1" customWidth="1"/>
    <col min="15" max="15" width="14.26953125" style="57" bestFit="1" customWidth="1"/>
    <col min="16" max="16" width="18.36328125" style="57" customWidth="1"/>
    <col min="17" max="17" width="22.453125" style="57" bestFit="1" customWidth="1"/>
    <col min="18" max="18" width="13.90625" style="57" bestFit="1" customWidth="1"/>
    <col min="19" max="19" width="24.08984375" style="57" bestFit="1" customWidth="1"/>
    <col min="20" max="20" width="29" style="57" bestFit="1" customWidth="1"/>
    <col min="21" max="21" width="12.453125" style="57" bestFit="1" customWidth="1"/>
    <col min="22" max="22" width="15.54296875" style="57" bestFit="1" customWidth="1"/>
    <col min="23" max="23" width="4.26953125" style="57" customWidth="1"/>
    <col min="24" max="24" width="57" style="57" bestFit="1" customWidth="1"/>
    <col min="25" max="16384" width="8.7265625" style="57"/>
  </cols>
  <sheetData>
    <row r="1" spans="1:22" x14ac:dyDescent="0.35">
      <c r="A1" s="56"/>
      <c r="B1" s="56"/>
      <c r="C1" s="56"/>
      <c r="D1" s="27" t="s">
        <v>7</v>
      </c>
      <c r="E1" s="28"/>
      <c r="F1" s="28"/>
      <c r="G1" s="28"/>
      <c r="H1" s="39"/>
      <c r="I1" s="53"/>
      <c r="J1" s="49"/>
      <c r="K1" s="28" t="s">
        <v>16</v>
      </c>
      <c r="L1" s="28"/>
      <c r="M1" s="28"/>
      <c r="N1" s="28"/>
      <c r="O1" s="28"/>
      <c r="P1" s="28"/>
      <c r="Q1" s="28"/>
      <c r="R1" s="28"/>
      <c r="S1" s="39"/>
      <c r="T1" s="53"/>
      <c r="U1" s="4"/>
      <c r="V1" s="56"/>
    </row>
    <row r="2" spans="1:22" x14ac:dyDescent="0.35">
      <c r="A2" s="56" t="s">
        <v>0</v>
      </c>
      <c r="B2" s="6">
        <v>10000</v>
      </c>
      <c r="C2" s="56"/>
      <c r="D2" s="29" t="s">
        <v>2</v>
      </c>
      <c r="E2" s="22">
        <f>B2</f>
        <v>10000</v>
      </c>
      <c r="F2" s="22" t="s">
        <v>30</v>
      </c>
      <c r="G2" s="21" t="s">
        <v>31</v>
      </c>
      <c r="H2" s="22" t="s">
        <v>24</v>
      </c>
      <c r="I2" s="30" t="s">
        <v>25</v>
      </c>
      <c r="J2" s="50"/>
      <c r="K2" s="21" t="s">
        <v>2</v>
      </c>
      <c r="L2" s="21" t="s">
        <v>20</v>
      </c>
      <c r="M2" s="22" t="s">
        <v>17</v>
      </c>
      <c r="N2" s="22" t="s">
        <v>18</v>
      </c>
      <c r="O2" s="22" t="s">
        <v>19</v>
      </c>
      <c r="P2" s="22" t="s">
        <v>32</v>
      </c>
      <c r="Q2" s="22" t="s">
        <v>23</v>
      </c>
      <c r="R2" s="22" t="s">
        <v>33</v>
      </c>
      <c r="S2" s="22" t="s">
        <v>24</v>
      </c>
      <c r="T2" s="30" t="s">
        <v>25</v>
      </c>
      <c r="U2" s="17" t="s">
        <v>21</v>
      </c>
      <c r="V2" s="58" t="s">
        <v>22</v>
      </c>
    </row>
    <row r="3" spans="1:22" x14ac:dyDescent="0.35">
      <c r="A3" s="56" t="s">
        <v>1</v>
      </c>
      <c r="B3" s="7">
        <v>0.06</v>
      </c>
      <c r="C3" s="59"/>
      <c r="D3" s="31">
        <v>1</v>
      </c>
      <c r="E3" s="35">
        <f>IF($B$2=0,0,FV($B$3/$B$4,D3*$B$4,,-$E$2,0))</f>
        <v>10616.778118644976</v>
      </c>
      <c r="F3" s="35">
        <f>E3-E2</f>
        <v>616.77811864497562</v>
      </c>
      <c r="G3" s="25">
        <f t="shared" ref="G3:G42" si="0">E3/$E$2</f>
        <v>1.0616778118644976</v>
      </c>
      <c r="H3" s="42">
        <f>F3/E3</f>
        <v>5.809466033408027E-2</v>
      </c>
      <c r="I3" s="54">
        <f>E2/E3</f>
        <v>0.94190533966591972</v>
      </c>
      <c r="J3" s="51"/>
      <c r="K3" s="23">
        <v>1</v>
      </c>
      <c r="L3" s="22">
        <f>B2</f>
        <v>10000</v>
      </c>
      <c r="M3" s="60">
        <v>12000</v>
      </c>
      <c r="N3" s="60"/>
      <c r="O3" s="24">
        <f>L3+M3-N3+(L3+M3-N3)*$B$3</f>
        <v>23320</v>
      </c>
      <c r="P3" s="26">
        <f>(L3+M3-N3)*B3</f>
        <v>1320</v>
      </c>
      <c r="Q3" s="24">
        <f>$L$3+U3-V3</f>
        <v>22000</v>
      </c>
      <c r="R3" s="25">
        <f>O3/Q3</f>
        <v>1.06</v>
      </c>
      <c r="S3" s="44">
        <f>P3/O3</f>
        <v>5.6603773584905662E-2</v>
      </c>
      <c r="T3" s="63">
        <f>Q3/O3</f>
        <v>0.94339622641509435</v>
      </c>
      <c r="U3" s="5">
        <f>M3</f>
        <v>12000</v>
      </c>
      <c r="V3" s="61">
        <f>N3</f>
        <v>0</v>
      </c>
    </row>
    <row r="4" spans="1:22" x14ac:dyDescent="0.35">
      <c r="A4" s="56" t="s">
        <v>26</v>
      </c>
      <c r="B4" s="38">
        <v>12</v>
      </c>
      <c r="C4" s="56"/>
      <c r="D4" s="31">
        <f t="shared" ref="D4:D42" si="1">D3+1</f>
        <v>2</v>
      </c>
      <c r="E4" s="35">
        <f>IF($B$2=0,0,FV($B$3/$B$4,D4*$B$4,,-$E$2,0))</f>
        <v>11271.597762053878</v>
      </c>
      <c r="F4" s="35">
        <f>(E4-E3)+F3</f>
        <v>1271.5977620538779</v>
      </c>
      <c r="G4" s="25">
        <f t="shared" si="0"/>
        <v>1.1271597762053878</v>
      </c>
      <c r="H4" s="42">
        <f>F4/E4</f>
        <v>0.11281433110882862</v>
      </c>
      <c r="I4" s="54">
        <f>$E$2/E4</f>
        <v>0.88718566889117134</v>
      </c>
      <c r="J4" s="51"/>
      <c r="K4" s="23">
        <f t="shared" ref="K4:K42" si="2">K3+1</f>
        <v>2</v>
      </c>
      <c r="L4" s="26">
        <f>O3</f>
        <v>23320</v>
      </c>
      <c r="M4" s="60">
        <v>13000</v>
      </c>
      <c r="N4" s="60"/>
      <c r="O4" s="24">
        <f t="shared" ref="O4:O42" si="3">L4+M4-N4+(L4+M4-N4)*$B$3</f>
        <v>38499.199999999997</v>
      </c>
      <c r="P4" s="26">
        <f>O4-M4-L4+N4+P3</f>
        <v>3499.1999999999971</v>
      </c>
      <c r="Q4" s="24">
        <f t="shared" ref="Q4:Q42" si="4">$L$3+U4-V4</f>
        <v>35000</v>
      </c>
      <c r="R4" s="25">
        <f t="shared" ref="R4:R42" si="5">O4/Q4</f>
        <v>1.0999771428571428</v>
      </c>
      <c r="S4" s="44">
        <f t="shared" ref="S4:S42" si="6">P4/O4</f>
        <v>9.0890200315850656E-2</v>
      </c>
      <c r="T4" s="63">
        <f t="shared" ref="T4:T42" si="7">Q4/O4</f>
        <v>0.9091097996841494</v>
      </c>
      <c r="U4" s="5">
        <f>U3+M4</f>
        <v>25000</v>
      </c>
      <c r="V4" s="61">
        <f>V3+N4</f>
        <v>0</v>
      </c>
    </row>
    <row r="5" spans="1:22" x14ac:dyDescent="0.35">
      <c r="A5" s="56" t="s">
        <v>27</v>
      </c>
      <c r="B5" s="38"/>
      <c r="C5" s="56"/>
      <c r="D5" s="31">
        <f t="shared" si="1"/>
        <v>3</v>
      </c>
      <c r="E5" s="35">
        <f>IF($B$2=0,0,FV($B$3/$B$4,D5*$B$4,,-$E$2,0))</f>
        <v>11966.805248234126</v>
      </c>
      <c r="F5" s="35">
        <f t="shared" ref="F5:F42" si="8">(E5-E4)+F4</f>
        <v>1966.8052482341263</v>
      </c>
      <c r="G5" s="25">
        <f t="shared" si="0"/>
        <v>1.1966805248234127</v>
      </c>
      <c r="H5" s="42">
        <f t="shared" ref="H5:H42" si="9">F5/E5</f>
        <v>0.16435508119632486</v>
      </c>
      <c r="I5" s="54">
        <f t="shared" ref="I5:I42" si="10">$E$2/E5</f>
        <v>0.83564491880367509</v>
      </c>
      <c r="J5" s="51"/>
      <c r="K5" s="23">
        <f t="shared" si="2"/>
        <v>3</v>
      </c>
      <c r="L5" s="26">
        <f t="shared" ref="L5:L42" si="11">O4</f>
        <v>38499.199999999997</v>
      </c>
      <c r="M5" s="60">
        <f>M4+1000</f>
        <v>14000</v>
      </c>
      <c r="N5" s="60"/>
      <c r="O5" s="24">
        <f t="shared" si="3"/>
        <v>55649.151999999995</v>
      </c>
      <c r="P5" s="26">
        <f t="shared" ref="P5:P42" si="12">O5-M5-L5+N5+P4</f>
        <v>6649.1519999999946</v>
      </c>
      <c r="Q5" s="24">
        <f t="shared" si="4"/>
        <v>49000</v>
      </c>
      <c r="R5" s="25">
        <f t="shared" si="5"/>
        <v>1.1356969795918366</v>
      </c>
      <c r="S5" s="44">
        <f t="shared" si="6"/>
        <v>0.11948343795068064</v>
      </c>
      <c r="T5" s="63">
        <f t="shared" si="7"/>
        <v>0.88051656204931938</v>
      </c>
      <c r="U5" s="5">
        <f t="shared" ref="U5:U42" si="13">U4+M5</f>
        <v>39000</v>
      </c>
      <c r="V5" s="61">
        <f t="shared" ref="V5:V42" si="14">V4+N5</f>
        <v>0</v>
      </c>
    </row>
    <row r="6" spans="1:22" x14ac:dyDescent="0.35">
      <c r="A6" s="4"/>
      <c r="B6" s="70"/>
      <c r="C6" s="4"/>
      <c r="D6" s="31">
        <f t="shared" si="1"/>
        <v>4</v>
      </c>
      <c r="E6" s="35">
        <f>IF($B$2=0,0,FV($B$3/$B$4,D6*$B$4,,-$E$2,0))</f>
        <v>12704.891610953795</v>
      </c>
      <c r="F6" s="35">
        <f t="shared" si="8"/>
        <v>2704.891610953795</v>
      </c>
      <c r="G6" s="25">
        <f t="shared" si="0"/>
        <v>1.2704891610953795</v>
      </c>
      <c r="H6" s="42">
        <f t="shared" si="9"/>
        <v>0.21290158891412458</v>
      </c>
      <c r="I6" s="54">
        <f t="shared" si="10"/>
        <v>0.78709841108587542</v>
      </c>
      <c r="J6" s="51"/>
      <c r="K6" s="23">
        <f t="shared" si="2"/>
        <v>4</v>
      </c>
      <c r="L6" s="26">
        <f t="shared" si="11"/>
        <v>55649.151999999995</v>
      </c>
      <c r="M6" s="60">
        <f t="shared" ref="M6:M42" si="15">M5+1000</f>
        <v>15000</v>
      </c>
      <c r="N6" s="60"/>
      <c r="O6" s="24">
        <f t="shared" si="3"/>
        <v>74888.101120000007</v>
      </c>
      <c r="P6" s="26">
        <f t="shared" si="12"/>
        <v>10888.101120000007</v>
      </c>
      <c r="Q6" s="24">
        <f t="shared" si="4"/>
        <v>64000</v>
      </c>
      <c r="R6" s="25">
        <f t="shared" si="5"/>
        <v>1.17012658</v>
      </c>
      <c r="S6" s="44">
        <f t="shared" si="6"/>
        <v>0.1453916037015415</v>
      </c>
      <c r="T6" s="63">
        <f t="shared" si="7"/>
        <v>0.85460839629845853</v>
      </c>
      <c r="U6" s="5">
        <f t="shared" si="13"/>
        <v>54000</v>
      </c>
      <c r="V6" s="61">
        <f t="shared" si="14"/>
        <v>0</v>
      </c>
    </row>
    <row r="7" spans="1:22" x14ac:dyDescent="0.35">
      <c r="A7" s="4"/>
      <c r="B7" s="71"/>
      <c r="C7" s="4"/>
      <c r="D7" s="31">
        <f t="shared" si="1"/>
        <v>5</v>
      </c>
      <c r="E7" s="35">
        <f>IF($B$2=0,0,FV($B$3/$B$4,D7*$B$4,,-$E$2,0))</f>
        <v>13488.501525493037</v>
      </c>
      <c r="F7" s="35">
        <f t="shared" si="8"/>
        <v>3488.5015254930368</v>
      </c>
      <c r="G7" s="25">
        <f t="shared" si="0"/>
        <v>1.3488501525493037</v>
      </c>
      <c r="H7" s="42">
        <f t="shared" si="9"/>
        <v>0.25862780375565281</v>
      </c>
      <c r="I7" s="54">
        <f t="shared" si="10"/>
        <v>0.74137219624434714</v>
      </c>
      <c r="J7" s="51"/>
      <c r="K7" s="23">
        <f t="shared" si="2"/>
        <v>5</v>
      </c>
      <c r="L7" s="26">
        <f t="shared" si="11"/>
        <v>74888.101120000007</v>
      </c>
      <c r="M7" s="60">
        <f t="shared" si="15"/>
        <v>16000</v>
      </c>
      <c r="N7" s="60"/>
      <c r="O7" s="24">
        <f t="shared" si="3"/>
        <v>96341.387187200002</v>
      </c>
      <c r="P7" s="26">
        <f t="shared" si="12"/>
        <v>16341.387187200002</v>
      </c>
      <c r="Q7" s="24">
        <f t="shared" si="4"/>
        <v>80000</v>
      </c>
      <c r="R7" s="25">
        <f t="shared" si="5"/>
        <v>1.2042673398400001</v>
      </c>
      <c r="S7" s="44">
        <f t="shared" si="6"/>
        <v>0.16961959614975455</v>
      </c>
      <c r="T7" s="63">
        <f t="shared" si="7"/>
        <v>0.83038040385024547</v>
      </c>
      <c r="U7" s="5">
        <f t="shared" si="13"/>
        <v>70000</v>
      </c>
      <c r="V7" s="61">
        <f t="shared" si="14"/>
        <v>0</v>
      </c>
    </row>
    <row r="8" spans="1:22" x14ac:dyDescent="0.35">
      <c r="A8" s="4"/>
      <c r="B8" s="4"/>
      <c r="C8" s="4"/>
      <c r="D8" s="31">
        <f t="shared" si="1"/>
        <v>6</v>
      </c>
      <c r="E8" s="35">
        <f>IF($B$2=0,0,FV($B$3/$B$4,D8*$B$4,,-$E$2,0))</f>
        <v>14320.442784916388</v>
      </c>
      <c r="F8" s="35">
        <f t="shared" si="8"/>
        <v>4320.4427849163876</v>
      </c>
      <c r="G8" s="25">
        <f t="shared" si="0"/>
        <v>1.4320442784916387</v>
      </c>
      <c r="H8" s="42">
        <f t="shared" si="9"/>
        <v>0.30169756967759942</v>
      </c>
      <c r="I8" s="54">
        <f t="shared" si="10"/>
        <v>0.69830243032240058</v>
      </c>
      <c r="J8" s="51"/>
      <c r="K8" s="23">
        <f t="shared" si="2"/>
        <v>6</v>
      </c>
      <c r="L8" s="26">
        <f t="shared" si="11"/>
        <v>96341.387187200002</v>
      </c>
      <c r="M8" s="60">
        <f t="shared" si="15"/>
        <v>17000</v>
      </c>
      <c r="N8" s="60"/>
      <c r="O8" s="24">
        <f t="shared" si="3"/>
        <v>120141.87041843199</v>
      </c>
      <c r="P8" s="26">
        <f t="shared" si="12"/>
        <v>23141.870418431994</v>
      </c>
      <c r="Q8" s="24">
        <f t="shared" si="4"/>
        <v>97000</v>
      </c>
      <c r="R8" s="25">
        <f t="shared" si="5"/>
        <v>1.2385759836951753</v>
      </c>
      <c r="S8" s="44">
        <f t="shared" si="6"/>
        <v>0.19262119307642808</v>
      </c>
      <c r="T8" s="63">
        <f t="shared" si="7"/>
        <v>0.80737880692357189</v>
      </c>
      <c r="U8" s="5">
        <f t="shared" si="13"/>
        <v>87000</v>
      </c>
      <c r="V8" s="61">
        <f t="shared" si="14"/>
        <v>0</v>
      </c>
    </row>
    <row r="9" spans="1:22" x14ac:dyDescent="0.35">
      <c r="A9" s="4"/>
      <c r="B9" s="4"/>
      <c r="C9" s="4"/>
      <c r="D9" s="31">
        <f t="shared" si="1"/>
        <v>7</v>
      </c>
      <c r="E9" s="35">
        <f>IF($B$2=0,0,FV($B$3/$B$4,D9*$B$4,,-$E$2,0))</f>
        <v>15203.696360820764</v>
      </c>
      <c r="F9" s="35">
        <f t="shared" si="8"/>
        <v>5203.6963608207643</v>
      </c>
      <c r="G9" s="25">
        <f t="shared" si="0"/>
        <v>1.5203696360820764</v>
      </c>
      <c r="H9" s="42">
        <f t="shared" si="9"/>
        <v>0.34226521217764211</v>
      </c>
      <c r="I9" s="54">
        <f t="shared" si="10"/>
        <v>0.65773478782235784</v>
      </c>
      <c r="J9" s="51"/>
      <c r="K9" s="23">
        <f t="shared" si="2"/>
        <v>7</v>
      </c>
      <c r="L9" s="26">
        <f t="shared" si="11"/>
        <v>120141.87041843199</v>
      </c>
      <c r="M9" s="60">
        <v>18000</v>
      </c>
      <c r="N9" s="60"/>
      <c r="O9" s="24">
        <f t="shared" si="3"/>
        <v>146430.38264353792</v>
      </c>
      <c r="P9" s="26">
        <f t="shared" si="12"/>
        <v>31430.382643537916</v>
      </c>
      <c r="Q9" s="24">
        <f t="shared" si="4"/>
        <v>115000</v>
      </c>
      <c r="R9" s="25">
        <f t="shared" si="5"/>
        <v>1.2733076751611994</v>
      </c>
      <c r="S9" s="44">
        <f t="shared" si="6"/>
        <v>0.2146438606259079</v>
      </c>
      <c r="T9" s="63">
        <f t="shared" si="7"/>
        <v>0.7853561393740921</v>
      </c>
      <c r="U9" s="5">
        <f t="shared" si="13"/>
        <v>105000</v>
      </c>
      <c r="V9" s="61">
        <f t="shared" si="14"/>
        <v>0</v>
      </c>
    </row>
    <row r="10" spans="1:22" x14ac:dyDescent="0.35">
      <c r="A10" s="4"/>
      <c r="B10" s="72"/>
      <c r="C10" s="4"/>
      <c r="D10" s="31">
        <f t="shared" si="1"/>
        <v>8</v>
      </c>
      <c r="E10" s="35">
        <f>IF($B$2=0,0,FV($B$3/$B$4,D10*$B$4,,-$E$2,0))</f>
        <v>16141.427084608413</v>
      </c>
      <c r="F10" s="35">
        <f t="shared" si="8"/>
        <v>6141.4270846084128</v>
      </c>
      <c r="G10" s="25">
        <f t="shared" si="0"/>
        <v>1.6141427084608413</v>
      </c>
      <c r="H10" s="42">
        <f t="shared" si="9"/>
        <v>0.38047609126609033</v>
      </c>
      <c r="I10" s="54">
        <f t="shared" si="10"/>
        <v>0.61952390873390972</v>
      </c>
      <c r="J10" s="51"/>
      <c r="K10" s="23">
        <f t="shared" si="2"/>
        <v>8</v>
      </c>
      <c r="L10" s="26">
        <f t="shared" si="11"/>
        <v>146430.38264353792</v>
      </c>
      <c r="M10" s="60">
        <f t="shared" si="15"/>
        <v>19000</v>
      </c>
      <c r="N10" s="60"/>
      <c r="O10" s="24">
        <f t="shared" si="3"/>
        <v>175356.20560215018</v>
      </c>
      <c r="P10" s="26">
        <f t="shared" si="12"/>
        <v>41356.205602150178</v>
      </c>
      <c r="Q10" s="24">
        <f t="shared" si="4"/>
        <v>134000</v>
      </c>
      <c r="R10" s="25">
        <f t="shared" si="5"/>
        <v>1.3086284000160462</v>
      </c>
      <c r="S10" s="44">
        <f t="shared" si="6"/>
        <v>0.23584112954621936</v>
      </c>
      <c r="T10" s="63">
        <f t="shared" si="7"/>
        <v>0.76415887045378061</v>
      </c>
      <c r="U10" s="5">
        <f t="shared" si="13"/>
        <v>124000</v>
      </c>
      <c r="V10" s="61">
        <f t="shared" si="14"/>
        <v>0</v>
      </c>
    </row>
    <row r="11" spans="1:22" x14ac:dyDescent="0.35">
      <c r="A11" s="4"/>
      <c r="B11" s="5"/>
      <c r="C11" s="4"/>
      <c r="D11" s="31">
        <f t="shared" si="1"/>
        <v>9</v>
      </c>
      <c r="E11" s="35">
        <f>IF($B$2=0,0,FV($B$3/$B$4,D11*$B$4,,-$E$2,0))</f>
        <v>17136.994987557398</v>
      </c>
      <c r="F11" s="35">
        <f t="shared" si="8"/>
        <v>7136.9949875573984</v>
      </c>
      <c r="G11" s="25">
        <f t="shared" si="0"/>
        <v>1.7136994987557399</v>
      </c>
      <c r="H11" s="42">
        <f t="shared" si="9"/>
        <v>0.41646712231282862</v>
      </c>
      <c r="I11" s="54">
        <f t="shared" si="10"/>
        <v>0.58353287768717133</v>
      </c>
      <c r="J11" s="51"/>
      <c r="K11" s="23">
        <f t="shared" si="2"/>
        <v>9</v>
      </c>
      <c r="L11" s="26">
        <f t="shared" si="11"/>
        <v>175356.20560215018</v>
      </c>
      <c r="M11" s="60">
        <f t="shared" si="15"/>
        <v>20000</v>
      </c>
      <c r="N11" s="60"/>
      <c r="O11" s="24">
        <f t="shared" si="3"/>
        <v>207077.5779382792</v>
      </c>
      <c r="P11" s="26">
        <f t="shared" si="12"/>
        <v>53077.577938279195</v>
      </c>
      <c r="Q11" s="24">
        <f t="shared" si="4"/>
        <v>154000</v>
      </c>
      <c r="R11" s="25">
        <f t="shared" si="5"/>
        <v>1.3446595970018129</v>
      </c>
      <c r="S11" s="44">
        <f t="shared" si="6"/>
        <v>0.25631735925605287</v>
      </c>
      <c r="T11" s="63">
        <f t="shared" si="7"/>
        <v>0.74368264074394719</v>
      </c>
      <c r="U11" s="5">
        <f t="shared" si="13"/>
        <v>144000</v>
      </c>
      <c r="V11" s="61">
        <f t="shared" si="14"/>
        <v>0</v>
      </c>
    </row>
    <row r="12" spans="1:22" x14ac:dyDescent="0.35">
      <c r="A12" s="4"/>
      <c r="B12" s="5"/>
      <c r="C12" s="4"/>
      <c r="D12" s="31">
        <f t="shared" si="1"/>
        <v>10</v>
      </c>
      <c r="E12" s="35">
        <f>IF($B$2=0,0,FV($B$3/$B$4,D12*$B$4,,-$E$2,0))</f>
        <v>18193.967340322804</v>
      </c>
      <c r="F12" s="35">
        <f t="shared" si="8"/>
        <v>8193.9673403228044</v>
      </c>
      <c r="G12" s="25">
        <f t="shared" si="0"/>
        <v>1.8193967340322805</v>
      </c>
      <c r="H12" s="42">
        <f t="shared" si="9"/>
        <v>0.45036726663583337</v>
      </c>
      <c r="I12" s="54">
        <f t="shared" si="10"/>
        <v>0.54963273336416663</v>
      </c>
      <c r="J12" s="51"/>
      <c r="K12" s="23">
        <f t="shared" si="2"/>
        <v>10</v>
      </c>
      <c r="L12" s="26">
        <f t="shared" si="11"/>
        <v>207077.5779382792</v>
      </c>
      <c r="M12" s="60">
        <f t="shared" si="15"/>
        <v>21000</v>
      </c>
      <c r="N12" s="60"/>
      <c r="O12" s="24">
        <f t="shared" si="3"/>
        <v>241762.23261457594</v>
      </c>
      <c r="P12" s="26">
        <f t="shared" si="12"/>
        <v>66762.232614575943</v>
      </c>
      <c r="Q12" s="24">
        <f t="shared" si="4"/>
        <v>175000</v>
      </c>
      <c r="R12" s="25">
        <f t="shared" si="5"/>
        <v>1.381498472083291</v>
      </c>
      <c r="S12" s="44">
        <f t="shared" si="6"/>
        <v>0.27614831271437729</v>
      </c>
      <c r="T12" s="63">
        <f t="shared" si="7"/>
        <v>0.72385168728562266</v>
      </c>
      <c r="U12" s="5">
        <f t="shared" si="13"/>
        <v>165000</v>
      </c>
      <c r="V12" s="61">
        <f t="shared" si="14"/>
        <v>0</v>
      </c>
    </row>
    <row r="13" spans="1:22" x14ac:dyDescent="0.35">
      <c r="A13" s="4"/>
      <c r="B13" s="4"/>
      <c r="C13" s="4"/>
      <c r="D13" s="31">
        <f t="shared" si="1"/>
        <v>11</v>
      </c>
      <c r="E13" s="35">
        <f>IF($B$2=0,0,FV($B$3/$B$4,D13*$B$4,,-$E$2,0))</f>
        <v>19316.131435008047</v>
      </c>
      <c r="F13" s="35">
        <f t="shared" si="8"/>
        <v>9316.1314350080465</v>
      </c>
      <c r="G13" s="25">
        <f t="shared" si="0"/>
        <v>1.9316131435008046</v>
      </c>
      <c r="H13" s="42">
        <f t="shared" si="9"/>
        <v>0.48229799358911668</v>
      </c>
      <c r="I13" s="54">
        <f t="shared" si="10"/>
        <v>0.51770200641088326</v>
      </c>
      <c r="J13" s="51"/>
      <c r="K13" s="23">
        <f t="shared" si="2"/>
        <v>11</v>
      </c>
      <c r="L13" s="26">
        <f t="shared" si="11"/>
        <v>241762.23261457594</v>
      </c>
      <c r="M13" s="60">
        <f t="shared" si="15"/>
        <v>22000</v>
      </c>
      <c r="N13" s="60">
        <v>30000</v>
      </c>
      <c r="O13" s="24">
        <f t="shared" si="3"/>
        <v>247787.9665714505</v>
      </c>
      <c r="P13" s="26">
        <f>O13-M13-L13+N13+P12</f>
        <v>80787.966571450495</v>
      </c>
      <c r="Q13" s="24">
        <f t="shared" si="4"/>
        <v>167000</v>
      </c>
      <c r="R13" s="25">
        <f t="shared" si="5"/>
        <v>1.483760278870961</v>
      </c>
      <c r="S13" s="44">
        <f t="shared" si="6"/>
        <v>0.32603668244783396</v>
      </c>
      <c r="T13" s="63">
        <f t="shared" si="7"/>
        <v>0.6739633175521661</v>
      </c>
      <c r="U13" s="5">
        <f t="shared" si="13"/>
        <v>187000</v>
      </c>
      <c r="V13" s="61">
        <f t="shared" si="14"/>
        <v>30000</v>
      </c>
    </row>
    <row r="14" spans="1:22" x14ac:dyDescent="0.35">
      <c r="A14" s="4"/>
      <c r="B14" s="4"/>
      <c r="C14" s="4"/>
      <c r="D14" s="31">
        <f t="shared" si="1"/>
        <v>12</v>
      </c>
      <c r="E14" s="35">
        <f>IF($B$2=0,0,FV($B$3/$B$4,D14*$B$4,,-$E$2,0))</f>
        <v>20507.508155606381</v>
      </c>
      <c r="F14" s="35">
        <f t="shared" si="8"/>
        <v>10507.508155606381</v>
      </c>
      <c r="G14" s="25">
        <f t="shared" si="0"/>
        <v>2.050750815560638</v>
      </c>
      <c r="H14" s="42">
        <f t="shared" si="9"/>
        <v>0.5123737158058288</v>
      </c>
      <c r="I14" s="54">
        <f t="shared" si="10"/>
        <v>0.48762628419417114</v>
      </c>
      <c r="J14" s="51"/>
      <c r="K14" s="23">
        <f t="shared" si="2"/>
        <v>12</v>
      </c>
      <c r="L14" s="26">
        <f t="shared" si="11"/>
        <v>247787.9665714505</v>
      </c>
      <c r="M14" s="60">
        <f t="shared" si="15"/>
        <v>23000</v>
      </c>
      <c r="N14" s="60"/>
      <c r="O14" s="24">
        <f t="shared" si="3"/>
        <v>287035.24456573749</v>
      </c>
      <c r="P14" s="26">
        <f t="shared" si="12"/>
        <v>97035.244565737492</v>
      </c>
      <c r="Q14" s="24">
        <f t="shared" si="4"/>
        <v>190000</v>
      </c>
      <c r="R14" s="25">
        <f t="shared" si="5"/>
        <v>1.5107118135038815</v>
      </c>
      <c r="S14" s="44">
        <f t="shared" si="6"/>
        <v>0.33806038248907183</v>
      </c>
      <c r="T14" s="63">
        <f t="shared" si="7"/>
        <v>0.66193961751092822</v>
      </c>
      <c r="U14" s="5">
        <f t="shared" si="13"/>
        <v>210000</v>
      </c>
      <c r="V14" s="61">
        <f t="shared" si="14"/>
        <v>30000</v>
      </c>
    </row>
    <row r="15" spans="1:22" x14ac:dyDescent="0.35">
      <c r="A15" s="4"/>
      <c r="B15" s="4"/>
      <c r="C15" s="4"/>
      <c r="D15" s="31">
        <f t="shared" si="1"/>
        <v>13</v>
      </c>
      <c r="E15" s="35">
        <f>IF($B$2=0,0,FV($B$3/$B$4,D15*$B$4,,-$E$2,0))</f>
        <v>21772.366385437523</v>
      </c>
      <c r="F15" s="35">
        <f t="shared" si="8"/>
        <v>11772.366385437523</v>
      </c>
      <c r="G15" s="25">
        <f t="shared" si="0"/>
        <v>2.1772366385437523</v>
      </c>
      <c r="H15" s="42">
        <f t="shared" si="9"/>
        <v>0.54070219915605899</v>
      </c>
      <c r="I15" s="54">
        <f t="shared" si="10"/>
        <v>0.45929780084394106</v>
      </c>
      <c r="J15" s="51"/>
      <c r="K15" s="23">
        <f t="shared" si="2"/>
        <v>13</v>
      </c>
      <c r="L15" s="26">
        <f t="shared" si="11"/>
        <v>287035.24456573749</v>
      </c>
      <c r="M15" s="60">
        <f t="shared" si="15"/>
        <v>24000</v>
      </c>
      <c r="N15" s="60"/>
      <c r="O15" s="24">
        <f t="shared" si="3"/>
        <v>329697.35923968174</v>
      </c>
      <c r="P15" s="26">
        <f t="shared" si="12"/>
        <v>115697.35923968174</v>
      </c>
      <c r="Q15" s="24">
        <f t="shared" si="4"/>
        <v>214000</v>
      </c>
      <c r="R15" s="25">
        <f t="shared" si="5"/>
        <v>1.5406418656059895</v>
      </c>
      <c r="S15" s="44">
        <f t="shared" si="6"/>
        <v>0.35091988454652029</v>
      </c>
      <c r="T15" s="63">
        <f t="shared" si="7"/>
        <v>0.64908011545347977</v>
      </c>
      <c r="U15" s="5">
        <f t="shared" si="13"/>
        <v>234000</v>
      </c>
      <c r="V15" s="61">
        <f t="shared" si="14"/>
        <v>30000</v>
      </c>
    </row>
    <row r="16" spans="1:22" x14ac:dyDescent="0.35">
      <c r="A16" s="4"/>
      <c r="B16" s="4"/>
      <c r="C16" s="4"/>
      <c r="D16" s="31">
        <f t="shared" si="1"/>
        <v>14</v>
      </c>
      <c r="E16" s="35">
        <f>IF($B$2=0,0,FV($B$3/$B$4,D16*$B$4,,-$E$2,0))</f>
        <v>23115.238303203452</v>
      </c>
      <c r="F16" s="35">
        <f t="shared" si="8"/>
        <v>13115.238303203452</v>
      </c>
      <c r="G16" s="25">
        <f t="shared" si="0"/>
        <v>2.3115238303203451</v>
      </c>
      <c r="H16" s="42">
        <f t="shared" si="9"/>
        <v>0.56738494888827784</v>
      </c>
      <c r="I16" s="54">
        <f t="shared" si="10"/>
        <v>0.43261505111172222</v>
      </c>
      <c r="J16" s="51"/>
      <c r="K16" s="23">
        <f t="shared" si="2"/>
        <v>14</v>
      </c>
      <c r="L16" s="26">
        <f t="shared" si="11"/>
        <v>329697.35923968174</v>
      </c>
      <c r="M16" s="60">
        <f t="shared" si="15"/>
        <v>25000</v>
      </c>
      <c r="N16" s="60"/>
      <c r="O16" s="24">
        <f t="shared" si="3"/>
        <v>375979.20079406264</v>
      </c>
      <c r="P16" s="26">
        <f t="shared" si="12"/>
        <v>136979.20079406264</v>
      </c>
      <c r="Q16" s="24">
        <f t="shared" si="4"/>
        <v>239000</v>
      </c>
      <c r="R16" s="25">
        <f t="shared" si="5"/>
        <v>1.5731347313559105</v>
      </c>
      <c r="S16" s="44">
        <f t="shared" si="6"/>
        <v>0.36432653855523006</v>
      </c>
      <c r="T16" s="63">
        <f t="shared" si="7"/>
        <v>0.63567346144476999</v>
      </c>
      <c r="U16" s="5">
        <f t="shared" si="13"/>
        <v>259000</v>
      </c>
      <c r="V16" s="61">
        <f t="shared" si="14"/>
        <v>30000</v>
      </c>
    </row>
    <row r="17" spans="1:22" x14ac:dyDescent="0.35">
      <c r="A17" s="4"/>
      <c r="B17" s="4"/>
      <c r="C17" s="4"/>
      <c r="D17" s="31">
        <f t="shared" si="1"/>
        <v>15</v>
      </c>
      <c r="E17" s="35">
        <f>IF($B$2=0,0,FV($B$3/$B$4,D17*$B$4,,-$E$2,0))</f>
        <v>24540.935622471461</v>
      </c>
      <c r="F17" s="35">
        <f t="shared" si="8"/>
        <v>14540.935622471461</v>
      </c>
      <c r="G17" s="25">
        <f t="shared" si="0"/>
        <v>2.454093562247146</v>
      </c>
      <c r="H17" s="42">
        <f t="shared" si="9"/>
        <v>0.59251757333802402</v>
      </c>
      <c r="I17" s="54">
        <f t="shared" si="10"/>
        <v>0.40748242666197593</v>
      </c>
      <c r="J17" s="51"/>
      <c r="K17" s="23">
        <f t="shared" si="2"/>
        <v>15</v>
      </c>
      <c r="L17" s="26">
        <f t="shared" si="11"/>
        <v>375979.20079406264</v>
      </c>
      <c r="M17" s="60">
        <f t="shared" si="15"/>
        <v>26000</v>
      </c>
      <c r="N17" s="60"/>
      <c r="O17" s="24">
        <f t="shared" si="3"/>
        <v>426097.9528417064</v>
      </c>
      <c r="P17" s="26">
        <f t="shared" si="12"/>
        <v>161097.9528417064</v>
      </c>
      <c r="Q17" s="24">
        <f t="shared" si="4"/>
        <v>265000</v>
      </c>
      <c r="R17" s="25">
        <f t="shared" si="5"/>
        <v>1.6079168031762505</v>
      </c>
      <c r="S17" s="44">
        <f t="shared" si="6"/>
        <v>0.37807727487851511</v>
      </c>
      <c r="T17" s="63">
        <f t="shared" si="7"/>
        <v>0.62192272512148494</v>
      </c>
      <c r="U17" s="5">
        <f t="shared" si="13"/>
        <v>285000</v>
      </c>
      <c r="V17" s="61">
        <f t="shared" si="14"/>
        <v>30000</v>
      </c>
    </row>
    <row r="18" spans="1:22" x14ac:dyDescent="0.35">
      <c r="A18" s="8"/>
      <c r="B18" s="4"/>
      <c r="C18" s="4"/>
      <c r="D18" s="31">
        <f t="shared" si="1"/>
        <v>16</v>
      </c>
      <c r="E18" s="35">
        <f>IF($B$2=0,0,FV($B$3/$B$4,D18*$B$4,,-$E$2,0))</f>
        <v>26054.566832773002</v>
      </c>
      <c r="F18" s="35">
        <f t="shared" si="8"/>
        <v>16054.566832773002</v>
      </c>
      <c r="G18" s="25">
        <f t="shared" si="0"/>
        <v>2.6054566832773003</v>
      </c>
      <c r="H18" s="42">
        <f t="shared" si="9"/>
        <v>0.61619012650705829</v>
      </c>
      <c r="I18" s="54">
        <f t="shared" si="10"/>
        <v>0.38380987349294166</v>
      </c>
      <c r="J18" s="51"/>
      <c r="K18" s="23">
        <f t="shared" si="2"/>
        <v>16</v>
      </c>
      <c r="L18" s="26">
        <f t="shared" si="11"/>
        <v>426097.9528417064</v>
      </c>
      <c r="M18" s="60">
        <f t="shared" si="15"/>
        <v>27000</v>
      </c>
      <c r="N18" s="60"/>
      <c r="O18" s="24">
        <f t="shared" si="3"/>
        <v>480283.83001220878</v>
      </c>
      <c r="P18" s="26">
        <f t="shared" si="12"/>
        <v>188283.83001220878</v>
      </c>
      <c r="Q18" s="24">
        <f t="shared" si="4"/>
        <v>292000</v>
      </c>
      <c r="R18" s="25">
        <f t="shared" si="5"/>
        <v>1.6448076370281122</v>
      </c>
      <c r="S18" s="44">
        <f t="shared" si="6"/>
        <v>0.39202616920795069</v>
      </c>
      <c r="T18" s="63">
        <f t="shared" si="7"/>
        <v>0.60797383079204936</v>
      </c>
      <c r="U18" s="5">
        <f t="shared" si="13"/>
        <v>312000</v>
      </c>
      <c r="V18" s="61">
        <f t="shared" si="14"/>
        <v>30000</v>
      </c>
    </row>
    <row r="19" spans="1:22" x14ac:dyDescent="0.35">
      <c r="A19" s="8"/>
      <c r="B19" s="4"/>
      <c r="C19" s="4"/>
      <c r="D19" s="31">
        <f t="shared" si="1"/>
        <v>17</v>
      </c>
      <c r="E19" s="35">
        <f>IF($B$2=0,0,FV($B$3/$B$4,D19*$B$4,,-$E$2,0))</f>
        <v>27661.555504095755</v>
      </c>
      <c r="F19" s="35">
        <f t="shared" si="8"/>
        <v>17661.555504095755</v>
      </c>
      <c r="G19" s="25">
        <f t="shared" si="0"/>
        <v>2.7661555504095756</v>
      </c>
      <c r="H19" s="42">
        <f t="shared" si="9"/>
        <v>0.63848743074049708</v>
      </c>
      <c r="I19" s="54">
        <f t="shared" si="10"/>
        <v>0.36151256925950287</v>
      </c>
      <c r="J19" s="51"/>
      <c r="K19" s="23">
        <f t="shared" si="2"/>
        <v>17</v>
      </c>
      <c r="L19" s="26">
        <f t="shared" si="11"/>
        <v>480283.83001220878</v>
      </c>
      <c r="M19" s="60">
        <f t="shared" si="15"/>
        <v>28000</v>
      </c>
      <c r="N19" s="60"/>
      <c r="O19" s="24">
        <f t="shared" si="3"/>
        <v>538780.85981294129</v>
      </c>
      <c r="P19" s="26">
        <f t="shared" si="12"/>
        <v>218780.85981294129</v>
      </c>
      <c r="Q19" s="24">
        <f t="shared" si="4"/>
        <v>320000</v>
      </c>
      <c r="R19" s="25">
        <f t="shared" si="5"/>
        <v>1.6836901869154415</v>
      </c>
      <c r="S19" s="44">
        <f t="shared" si="6"/>
        <v>0.40606650334404892</v>
      </c>
      <c r="T19" s="63">
        <f t="shared" si="7"/>
        <v>0.59393349665595108</v>
      </c>
      <c r="U19" s="5">
        <f t="shared" si="13"/>
        <v>340000</v>
      </c>
      <c r="V19" s="61">
        <f t="shared" si="14"/>
        <v>30000</v>
      </c>
    </row>
    <row r="20" spans="1:22" x14ac:dyDescent="0.35">
      <c r="A20" s="4"/>
      <c r="B20" s="4"/>
      <c r="C20" s="4"/>
      <c r="D20" s="31">
        <f t="shared" si="1"/>
        <v>18</v>
      </c>
      <c r="E20" s="35">
        <f>IF($B$2=0,0,FV($B$3/$B$4,D20*$B$4,,-$E$2,0))</f>
        <v>29367.65972035674</v>
      </c>
      <c r="F20" s="35">
        <f t="shared" si="8"/>
        <v>19367.65972035674</v>
      </c>
      <c r="G20" s="25">
        <f t="shared" si="0"/>
        <v>2.936765972035674</v>
      </c>
      <c r="H20" s="42">
        <f t="shared" si="9"/>
        <v>0.65948938065812868</v>
      </c>
      <c r="I20" s="54">
        <f t="shared" si="10"/>
        <v>0.34051061934187127</v>
      </c>
      <c r="J20" s="51"/>
      <c r="K20" s="23">
        <f t="shared" si="2"/>
        <v>18</v>
      </c>
      <c r="L20" s="26">
        <f t="shared" si="11"/>
        <v>538780.85981294129</v>
      </c>
      <c r="M20" s="60">
        <f t="shared" si="15"/>
        <v>29000</v>
      </c>
      <c r="N20" s="60"/>
      <c r="O20" s="24">
        <f t="shared" si="3"/>
        <v>601847.71140171774</v>
      </c>
      <c r="P20" s="26">
        <f t="shared" si="12"/>
        <v>252847.71140171774</v>
      </c>
      <c r="Q20" s="24">
        <f t="shared" si="4"/>
        <v>349000</v>
      </c>
      <c r="R20" s="25">
        <f t="shared" si="5"/>
        <v>1.7244920097470422</v>
      </c>
      <c r="S20" s="44">
        <f t="shared" si="6"/>
        <v>0.42011908762239764</v>
      </c>
      <c r="T20" s="63">
        <f t="shared" si="7"/>
        <v>0.57988091237760242</v>
      </c>
      <c r="U20" s="5">
        <f t="shared" si="13"/>
        <v>369000</v>
      </c>
      <c r="V20" s="61">
        <f t="shared" si="14"/>
        <v>30000</v>
      </c>
    </row>
    <row r="21" spans="1:22" x14ac:dyDescent="0.35">
      <c r="A21" s="4"/>
      <c r="B21" s="4"/>
      <c r="C21" s="4"/>
      <c r="D21" s="31">
        <f t="shared" si="1"/>
        <v>19</v>
      </c>
      <c r="E21" s="35">
        <f>IF($B$2=0,0,FV($B$3/$B$4,D21*$B$4,,-$E$2,0))</f>
        <v>31178.992711489482</v>
      </c>
      <c r="F21" s="35">
        <f t="shared" si="8"/>
        <v>21178.992711489482</v>
      </c>
      <c r="G21" s="25">
        <f t="shared" si="0"/>
        <v>3.1178992711489482</v>
      </c>
      <c r="H21" s="42">
        <f t="shared" si="9"/>
        <v>0.67927122942894202</v>
      </c>
      <c r="I21" s="54">
        <f t="shared" si="10"/>
        <v>0.32072877057105803</v>
      </c>
      <c r="J21" s="51"/>
      <c r="K21" s="23">
        <f t="shared" si="2"/>
        <v>19</v>
      </c>
      <c r="L21" s="26">
        <f t="shared" si="11"/>
        <v>601847.71140171774</v>
      </c>
      <c r="M21" s="60">
        <f t="shared" si="15"/>
        <v>30000</v>
      </c>
      <c r="N21" s="60"/>
      <c r="O21" s="24">
        <f t="shared" si="3"/>
        <v>669758.57408582082</v>
      </c>
      <c r="P21" s="26">
        <f t="shared" si="12"/>
        <v>290758.57408582082</v>
      </c>
      <c r="Q21" s="24">
        <f t="shared" si="4"/>
        <v>379000</v>
      </c>
      <c r="R21" s="25">
        <f t="shared" si="5"/>
        <v>1.7671730186960972</v>
      </c>
      <c r="S21" s="44">
        <f t="shared" si="6"/>
        <v>0.43412445220680951</v>
      </c>
      <c r="T21" s="63">
        <f t="shared" si="7"/>
        <v>0.56587554779319049</v>
      </c>
      <c r="U21" s="5">
        <f t="shared" si="13"/>
        <v>399000</v>
      </c>
      <c r="V21" s="61">
        <f t="shared" si="14"/>
        <v>30000</v>
      </c>
    </row>
    <row r="22" spans="1:22" x14ac:dyDescent="0.35">
      <c r="A22" s="4"/>
      <c r="B22" s="4"/>
      <c r="C22" s="4"/>
      <c r="D22" s="31">
        <f t="shared" si="1"/>
        <v>20</v>
      </c>
      <c r="E22" s="35">
        <f>IF($B$2=0,0,FV($B$3/$B$4,D22*$B$4,,-$E$2,0))</f>
        <v>33102.044758073273</v>
      </c>
      <c r="F22" s="35">
        <f t="shared" si="8"/>
        <v>23102.044758073273</v>
      </c>
      <c r="G22" s="25">
        <f t="shared" si="0"/>
        <v>3.3102044758073275</v>
      </c>
      <c r="H22" s="42">
        <f t="shared" si="9"/>
        <v>0.69790385841463476</v>
      </c>
      <c r="I22" s="54">
        <f t="shared" si="10"/>
        <v>0.30209614158536524</v>
      </c>
      <c r="J22" s="51"/>
      <c r="K22" s="23">
        <f t="shared" si="2"/>
        <v>20</v>
      </c>
      <c r="L22" s="26">
        <f t="shared" si="11"/>
        <v>669758.57408582082</v>
      </c>
      <c r="M22" s="60">
        <v>31000</v>
      </c>
      <c r="N22" s="60">
        <v>40000</v>
      </c>
      <c r="O22" s="24">
        <f t="shared" si="3"/>
        <v>700404.08853097004</v>
      </c>
      <c r="P22" s="26">
        <f t="shared" si="12"/>
        <v>330404.08853097004</v>
      </c>
      <c r="Q22" s="24">
        <f t="shared" si="4"/>
        <v>370000</v>
      </c>
      <c r="R22" s="25">
        <f t="shared" si="5"/>
        <v>1.8929840230566757</v>
      </c>
      <c r="S22" s="44">
        <f t="shared" si="6"/>
        <v>0.47173352346352049</v>
      </c>
      <c r="T22" s="63">
        <f t="shared" si="7"/>
        <v>0.52826647653647951</v>
      </c>
      <c r="U22" s="5">
        <f t="shared" si="13"/>
        <v>430000</v>
      </c>
      <c r="V22" s="61">
        <f t="shared" si="14"/>
        <v>70000</v>
      </c>
    </row>
    <row r="23" spans="1:22" x14ac:dyDescent="0.35">
      <c r="A23" s="4"/>
      <c r="B23" s="4"/>
      <c r="C23" s="4"/>
      <c r="D23" s="31">
        <f t="shared" si="1"/>
        <v>21</v>
      </c>
      <c r="E23" s="35">
        <f>IF($B$2=0,0,FV($B$3/$B$4,D23*$B$4,,-$E$2,0))</f>
        <v>35143.706446991899</v>
      </c>
      <c r="F23" s="35">
        <f t="shared" si="8"/>
        <v>25143.706446991899</v>
      </c>
      <c r="G23" s="25">
        <f t="shared" si="0"/>
        <v>3.51437064469919</v>
      </c>
      <c r="H23" s="42">
        <f t="shared" si="9"/>
        <v>0.71545403114827288</v>
      </c>
      <c r="I23" s="54">
        <f t="shared" si="10"/>
        <v>0.28454596885172717</v>
      </c>
      <c r="J23" s="51"/>
      <c r="K23" s="23">
        <f t="shared" si="2"/>
        <v>21</v>
      </c>
      <c r="L23" s="26">
        <f t="shared" si="11"/>
        <v>700404.08853097004</v>
      </c>
      <c r="M23" s="60">
        <f t="shared" si="15"/>
        <v>32000</v>
      </c>
      <c r="N23" s="60"/>
      <c r="O23" s="24">
        <f t="shared" si="3"/>
        <v>776348.33384282829</v>
      </c>
      <c r="P23" s="26">
        <f t="shared" si="12"/>
        <v>374348.33384282829</v>
      </c>
      <c r="Q23" s="24">
        <f t="shared" si="4"/>
        <v>402000</v>
      </c>
      <c r="R23" s="25">
        <f t="shared" si="5"/>
        <v>1.9312147608030554</v>
      </c>
      <c r="S23" s="44">
        <f t="shared" si="6"/>
        <v>0.48219119887827971</v>
      </c>
      <c r="T23" s="63">
        <f t="shared" si="7"/>
        <v>0.51780880112172034</v>
      </c>
      <c r="U23" s="5">
        <f t="shared" si="13"/>
        <v>462000</v>
      </c>
      <c r="V23" s="61">
        <f t="shared" si="14"/>
        <v>70000</v>
      </c>
    </row>
    <row r="24" spans="1:22" x14ac:dyDescent="0.35">
      <c r="A24" s="4"/>
      <c r="B24" s="4"/>
      <c r="C24" s="4"/>
      <c r="D24" s="31">
        <f t="shared" si="1"/>
        <v>22</v>
      </c>
      <c r="E24" s="35">
        <f>IF($B$2=0,0,FV($B$3/$B$4,D24*$B$4,,-$E$2,0))</f>
        <v>37311.293361450596</v>
      </c>
      <c r="F24" s="35">
        <f t="shared" si="8"/>
        <v>27311.293361450596</v>
      </c>
      <c r="G24" s="25">
        <f t="shared" si="0"/>
        <v>3.7311293361450595</v>
      </c>
      <c r="H24" s="42">
        <f t="shared" si="9"/>
        <v>0.73198463255814572</v>
      </c>
      <c r="I24" s="54">
        <f t="shared" si="10"/>
        <v>0.26801536744185428</v>
      </c>
      <c r="J24" s="51"/>
      <c r="K24" s="23">
        <f t="shared" si="2"/>
        <v>22</v>
      </c>
      <c r="L24" s="26">
        <f t="shared" si="11"/>
        <v>776348.33384282829</v>
      </c>
      <c r="M24" s="60">
        <f t="shared" si="15"/>
        <v>33000</v>
      </c>
      <c r="N24" s="60"/>
      <c r="O24" s="24">
        <f t="shared" si="3"/>
        <v>857909.23387339804</v>
      </c>
      <c r="P24" s="26">
        <f t="shared" si="12"/>
        <v>422909.23387339804</v>
      </c>
      <c r="Q24" s="24">
        <f t="shared" si="4"/>
        <v>435000</v>
      </c>
      <c r="R24" s="25">
        <f t="shared" si="5"/>
        <v>1.9722051353411449</v>
      </c>
      <c r="S24" s="44">
        <f t="shared" si="6"/>
        <v>0.49295335354300068</v>
      </c>
      <c r="T24" s="63">
        <f t="shared" si="7"/>
        <v>0.50704664645699926</v>
      </c>
      <c r="U24" s="5">
        <f t="shared" si="13"/>
        <v>495000</v>
      </c>
      <c r="V24" s="61">
        <f t="shared" si="14"/>
        <v>70000</v>
      </c>
    </row>
    <row r="25" spans="1:22" x14ac:dyDescent="0.35">
      <c r="A25" s="8"/>
      <c r="B25" s="4"/>
      <c r="C25" s="4"/>
      <c r="D25" s="31">
        <f t="shared" si="1"/>
        <v>23</v>
      </c>
      <c r="E25" s="35">
        <f>IF($B$2=0,0,FV($B$3/$B$4,D25*$B$4,,-$E$2,0))</f>
        <v>39612.572293819227</v>
      </c>
      <c r="F25" s="35">
        <f t="shared" si="8"/>
        <v>29612.572293819227</v>
      </c>
      <c r="G25" s="25">
        <f t="shared" si="0"/>
        <v>3.9612572293819226</v>
      </c>
      <c r="H25" s="42">
        <f t="shared" si="9"/>
        <v>0.74755489429399402</v>
      </c>
      <c r="I25" s="54">
        <f t="shared" si="10"/>
        <v>0.25244510570600603</v>
      </c>
      <c r="J25" s="51"/>
      <c r="K25" s="23">
        <f t="shared" si="2"/>
        <v>23</v>
      </c>
      <c r="L25" s="26">
        <f t="shared" si="11"/>
        <v>857909.23387339804</v>
      </c>
      <c r="M25" s="60">
        <f t="shared" si="15"/>
        <v>34000</v>
      </c>
      <c r="N25" s="60"/>
      <c r="O25" s="24">
        <f t="shared" si="3"/>
        <v>945423.7879058019</v>
      </c>
      <c r="P25" s="26">
        <f t="shared" si="12"/>
        <v>476423.7879058019</v>
      </c>
      <c r="Q25" s="24">
        <f t="shared" si="4"/>
        <v>469000</v>
      </c>
      <c r="R25" s="25">
        <f t="shared" si="5"/>
        <v>2.0158289720806009</v>
      </c>
      <c r="S25" s="44">
        <f t="shared" si="6"/>
        <v>0.50392616940718526</v>
      </c>
      <c r="T25" s="63">
        <f t="shared" si="7"/>
        <v>0.49607383059281474</v>
      </c>
      <c r="U25" s="5">
        <f t="shared" si="13"/>
        <v>529000</v>
      </c>
      <c r="V25" s="61">
        <f t="shared" si="14"/>
        <v>70000</v>
      </c>
    </row>
    <row r="26" spans="1:22" x14ac:dyDescent="0.35">
      <c r="A26" s="4"/>
      <c r="B26" s="4"/>
      <c r="C26" s="4"/>
      <c r="D26" s="31">
        <f t="shared" si="1"/>
        <v>24</v>
      </c>
      <c r="E26" s="35">
        <f>IF($B$2=0,0,FV($B$3/$B$4,D26*$B$4,,-$E$2,0))</f>
        <v>42055.789075226217</v>
      </c>
      <c r="F26" s="35">
        <f t="shared" si="8"/>
        <v>32055.789075226217</v>
      </c>
      <c r="G26" s="25">
        <f t="shared" si="0"/>
        <v>4.2055789075226215</v>
      </c>
      <c r="H26" s="42">
        <f t="shared" si="9"/>
        <v>0.76222060696298544</v>
      </c>
      <c r="I26" s="54">
        <f t="shared" si="10"/>
        <v>0.23777939303701462</v>
      </c>
      <c r="J26" s="51"/>
      <c r="K26" s="23">
        <f t="shared" si="2"/>
        <v>24</v>
      </c>
      <c r="L26" s="26">
        <f t="shared" si="11"/>
        <v>945423.7879058019</v>
      </c>
      <c r="M26" s="60">
        <f t="shared" si="15"/>
        <v>35000</v>
      </c>
      <c r="N26" s="60"/>
      <c r="O26" s="24">
        <f t="shared" si="3"/>
        <v>1039249.21518015</v>
      </c>
      <c r="P26" s="26">
        <f t="shared" si="12"/>
        <v>535249.21518015</v>
      </c>
      <c r="Q26" s="24">
        <f t="shared" si="4"/>
        <v>504000</v>
      </c>
      <c r="R26" s="25">
        <f t="shared" si="5"/>
        <v>2.0620024110717261</v>
      </c>
      <c r="S26" s="44">
        <f t="shared" si="6"/>
        <v>0.51503451468795824</v>
      </c>
      <c r="T26" s="63">
        <f t="shared" si="7"/>
        <v>0.48496548531204181</v>
      </c>
      <c r="U26" s="5">
        <f t="shared" si="13"/>
        <v>564000</v>
      </c>
      <c r="V26" s="61">
        <f t="shared" si="14"/>
        <v>70000</v>
      </c>
    </row>
    <row r="27" spans="1:22" x14ac:dyDescent="0.35">
      <c r="A27" s="4"/>
      <c r="B27" s="4"/>
      <c r="C27" s="4"/>
      <c r="D27" s="31">
        <f t="shared" si="1"/>
        <v>25</v>
      </c>
      <c r="E27" s="35">
        <f>IF($B$2=0,0,FV($B$3/$B$4,D27*$B$4,,-$E$2,0))</f>
        <v>44649.698121621019</v>
      </c>
      <c r="F27" s="35">
        <f t="shared" si="8"/>
        <v>34649.698121621019</v>
      </c>
      <c r="G27" s="25">
        <f t="shared" si="0"/>
        <v>4.464969812162102</v>
      </c>
      <c r="H27" s="42">
        <f t="shared" si="9"/>
        <v>0.77603432003591455</v>
      </c>
      <c r="I27" s="54">
        <f t="shared" si="10"/>
        <v>0.22396567996408545</v>
      </c>
      <c r="J27" s="51"/>
      <c r="K27" s="23">
        <f t="shared" si="2"/>
        <v>25</v>
      </c>
      <c r="L27" s="26">
        <f t="shared" si="11"/>
        <v>1039249.21518015</v>
      </c>
      <c r="M27" s="60">
        <f t="shared" si="15"/>
        <v>36000</v>
      </c>
      <c r="N27" s="60"/>
      <c r="O27" s="24">
        <f t="shared" si="3"/>
        <v>1139764.1680909591</v>
      </c>
      <c r="P27" s="26">
        <f t="shared" si="12"/>
        <v>599764.16809095908</v>
      </c>
      <c r="Q27" s="24">
        <f t="shared" si="4"/>
        <v>540000</v>
      </c>
      <c r="R27" s="25">
        <f t="shared" si="5"/>
        <v>2.1106743853536281</v>
      </c>
      <c r="S27" s="44">
        <f t="shared" si="6"/>
        <v>0.5262177781001226</v>
      </c>
      <c r="T27" s="63">
        <f t="shared" si="7"/>
        <v>0.47378222189987745</v>
      </c>
      <c r="U27" s="5">
        <f t="shared" si="13"/>
        <v>600000</v>
      </c>
      <c r="V27" s="61">
        <f t="shared" si="14"/>
        <v>70000</v>
      </c>
    </row>
    <row r="28" spans="1:22" x14ac:dyDescent="0.35">
      <c r="A28" s="4"/>
      <c r="B28" s="4"/>
      <c r="C28" s="4"/>
      <c r="D28" s="31">
        <f t="shared" si="1"/>
        <v>26</v>
      </c>
      <c r="E28" s="35">
        <f>IF($B$2=0,0,FV($B$3/$B$4,D28*$B$4,,-$E$2,0))</f>
        <v>47403.593802172974</v>
      </c>
      <c r="F28" s="35">
        <f t="shared" si="8"/>
        <v>37403.593802172974</v>
      </c>
      <c r="G28" s="25">
        <f t="shared" si="0"/>
        <v>4.7403593802172974</v>
      </c>
      <c r="H28" s="42">
        <f t="shared" si="9"/>
        <v>0.7890455301399194</v>
      </c>
      <c r="I28" s="54">
        <f t="shared" si="10"/>
        <v>0.21095446986008054</v>
      </c>
      <c r="J28" s="51"/>
      <c r="K28" s="23">
        <f t="shared" si="2"/>
        <v>26</v>
      </c>
      <c r="L28" s="26">
        <f t="shared" si="11"/>
        <v>1139764.1680909591</v>
      </c>
      <c r="M28" s="60">
        <f t="shared" si="15"/>
        <v>37000</v>
      </c>
      <c r="N28" s="60"/>
      <c r="O28" s="24">
        <f t="shared" si="3"/>
        <v>1247370.0181764166</v>
      </c>
      <c r="P28" s="26">
        <f t="shared" si="12"/>
        <v>670370.01817641663</v>
      </c>
      <c r="Q28" s="24">
        <f t="shared" si="4"/>
        <v>577000</v>
      </c>
      <c r="R28" s="25">
        <f t="shared" si="5"/>
        <v>2.1618197888672732</v>
      </c>
      <c r="S28" s="44">
        <f t="shared" si="6"/>
        <v>0.53742675261383877</v>
      </c>
      <c r="T28" s="63">
        <f t="shared" si="7"/>
        <v>0.46257324738616123</v>
      </c>
      <c r="U28" s="5">
        <f t="shared" si="13"/>
        <v>637000</v>
      </c>
      <c r="V28" s="61">
        <f t="shared" si="14"/>
        <v>70000</v>
      </c>
    </row>
    <row r="29" spans="1:22" x14ac:dyDescent="0.35">
      <c r="A29" s="4"/>
      <c r="B29" s="4"/>
      <c r="C29" s="4"/>
      <c r="D29" s="31">
        <f t="shared" si="1"/>
        <v>27</v>
      </c>
      <c r="E29" s="35">
        <f>IF($B$2=0,0,FV($B$3/$B$4,D29*$B$4,,-$E$2,0))</f>
        <v>50327.34374240446</v>
      </c>
      <c r="F29" s="35">
        <f t="shared" si="8"/>
        <v>40327.34374240446</v>
      </c>
      <c r="G29" s="25">
        <f t="shared" si="0"/>
        <v>5.0327343742404462</v>
      </c>
      <c r="H29" s="42">
        <f t="shared" si="9"/>
        <v>0.80130085841239684</v>
      </c>
      <c r="I29" s="54">
        <f t="shared" si="10"/>
        <v>0.19869914158760321</v>
      </c>
      <c r="J29" s="51"/>
      <c r="K29" s="23">
        <f t="shared" si="2"/>
        <v>27</v>
      </c>
      <c r="L29" s="26">
        <f t="shared" si="11"/>
        <v>1247370.0181764166</v>
      </c>
      <c r="M29" s="60">
        <f t="shared" si="15"/>
        <v>38000</v>
      </c>
      <c r="N29" s="60"/>
      <c r="O29" s="24">
        <f t="shared" si="3"/>
        <v>1362492.2192670016</v>
      </c>
      <c r="P29" s="26">
        <f t="shared" si="12"/>
        <v>747492.21926700161</v>
      </c>
      <c r="Q29" s="24">
        <f t="shared" si="4"/>
        <v>615000</v>
      </c>
      <c r="R29" s="25">
        <f t="shared" si="5"/>
        <v>2.2154345028731735</v>
      </c>
      <c r="S29" s="44">
        <f t="shared" si="6"/>
        <v>0.54862127555424878</v>
      </c>
      <c r="T29" s="63">
        <f t="shared" si="7"/>
        <v>0.45137872444575122</v>
      </c>
      <c r="U29" s="5">
        <f t="shared" si="13"/>
        <v>675000</v>
      </c>
      <c r="V29" s="61">
        <f t="shared" si="14"/>
        <v>70000</v>
      </c>
    </row>
    <row r="30" spans="1:22" x14ac:dyDescent="0.35">
      <c r="A30" s="4"/>
      <c r="B30" s="4"/>
      <c r="C30" s="4"/>
      <c r="D30" s="31">
        <f t="shared" si="1"/>
        <v>28</v>
      </c>
      <c r="E30" s="35">
        <f>IF($B$2=0,0,FV($B$3/$B$4,D30*$B$4,,-$E$2,0))</f>
        <v>53431.424181388385</v>
      </c>
      <c r="F30" s="35">
        <f t="shared" si="8"/>
        <v>43431.424181388385</v>
      </c>
      <c r="G30" s="25">
        <f t="shared" si="0"/>
        <v>5.3431424181388385</v>
      </c>
      <c r="H30" s="42">
        <f t="shared" si="9"/>
        <v>0.81284421755160197</v>
      </c>
      <c r="I30" s="54">
        <f t="shared" si="10"/>
        <v>0.18715578244839806</v>
      </c>
      <c r="J30" s="51"/>
      <c r="K30" s="23">
        <f t="shared" si="2"/>
        <v>28</v>
      </c>
      <c r="L30" s="26">
        <f t="shared" si="11"/>
        <v>1362492.2192670016</v>
      </c>
      <c r="M30" s="60">
        <f t="shared" si="15"/>
        <v>39000</v>
      </c>
      <c r="N30" s="60"/>
      <c r="O30" s="24">
        <f t="shared" si="3"/>
        <v>1485581.7524230217</v>
      </c>
      <c r="P30" s="26">
        <f t="shared" si="12"/>
        <v>831581.75242302171</v>
      </c>
      <c r="Q30" s="24">
        <f t="shared" si="4"/>
        <v>654000</v>
      </c>
      <c r="R30" s="25">
        <f t="shared" si="5"/>
        <v>2.2715317315336723</v>
      </c>
      <c r="S30" s="44">
        <f t="shared" si="6"/>
        <v>0.55976842140574945</v>
      </c>
      <c r="T30" s="63">
        <f t="shared" si="7"/>
        <v>0.44023157859425061</v>
      </c>
      <c r="U30" s="5">
        <f t="shared" si="13"/>
        <v>714000</v>
      </c>
      <c r="V30" s="61">
        <f t="shared" si="14"/>
        <v>70000</v>
      </c>
    </row>
    <row r="31" spans="1:22" x14ac:dyDescent="0.35">
      <c r="A31" s="4"/>
      <c r="B31" s="4"/>
      <c r="C31" s="4"/>
      <c r="D31" s="31">
        <f t="shared" si="1"/>
        <v>29</v>
      </c>
      <c r="E31" s="35">
        <f>IF($B$2=0,0,FV($B$3/$B$4,D31*$B$4,,-$E$2,0))</f>
        <v>56726.957509700231</v>
      </c>
      <c r="F31" s="35">
        <f t="shared" si="8"/>
        <v>46726.957509700231</v>
      </c>
      <c r="G31" s="25">
        <f t="shared" si="0"/>
        <v>5.6726957509700231</v>
      </c>
      <c r="H31" s="42">
        <f t="shared" si="9"/>
        <v>0.8237169691625007</v>
      </c>
      <c r="I31" s="54">
        <f t="shared" si="10"/>
        <v>0.17628303083749933</v>
      </c>
      <c r="J31" s="51"/>
      <c r="K31" s="23">
        <f t="shared" si="2"/>
        <v>29</v>
      </c>
      <c r="L31" s="26">
        <f t="shared" si="11"/>
        <v>1485581.7524230217</v>
      </c>
      <c r="M31" s="60">
        <f t="shared" si="15"/>
        <v>40000</v>
      </c>
      <c r="N31" s="60"/>
      <c r="O31" s="24">
        <f t="shared" si="3"/>
        <v>1617116.6575684031</v>
      </c>
      <c r="P31" s="26">
        <f t="shared" si="12"/>
        <v>923116.65756840305</v>
      </c>
      <c r="Q31" s="24">
        <f t="shared" si="4"/>
        <v>694000</v>
      </c>
      <c r="R31" s="25">
        <f t="shared" si="5"/>
        <v>2.3301392760351627</v>
      </c>
      <c r="S31" s="44">
        <f t="shared" si="6"/>
        <v>0.57084110366932872</v>
      </c>
      <c r="T31" s="63">
        <f t="shared" si="7"/>
        <v>0.42915889633067134</v>
      </c>
      <c r="U31" s="5">
        <f t="shared" si="13"/>
        <v>754000</v>
      </c>
      <c r="V31" s="61">
        <f t="shared" si="14"/>
        <v>70000</v>
      </c>
    </row>
    <row r="32" spans="1:22" x14ac:dyDescent="0.35">
      <c r="A32" s="4"/>
      <c r="B32" s="4"/>
      <c r="C32" s="4"/>
      <c r="D32" s="31">
        <f t="shared" si="1"/>
        <v>30</v>
      </c>
      <c r="E32" s="35">
        <f>IF($B$2=0,0,FV($B$3/$B$4,D32*$B$4,,-$E$2,0))</f>
        <v>60225.752122628881</v>
      </c>
      <c r="F32" s="35">
        <f t="shared" si="8"/>
        <v>50225.752122628881</v>
      </c>
      <c r="G32" s="25">
        <f t="shared" si="0"/>
        <v>6.0225752122628879</v>
      </c>
      <c r="H32" s="42">
        <f t="shared" si="9"/>
        <v>0.83395807196166738</v>
      </c>
      <c r="I32" s="54">
        <f t="shared" si="10"/>
        <v>0.16604192803833256</v>
      </c>
      <c r="J32" s="51"/>
      <c r="K32" s="23">
        <f t="shared" si="2"/>
        <v>30</v>
      </c>
      <c r="L32" s="26">
        <f t="shared" si="11"/>
        <v>1617116.6575684031</v>
      </c>
      <c r="M32" s="60">
        <f t="shared" si="15"/>
        <v>41000</v>
      </c>
      <c r="N32" s="60"/>
      <c r="O32" s="24">
        <f t="shared" si="3"/>
        <v>1757603.6570225072</v>
      </c>
      <c r="P32" s="26">
        <f t="shared" si="12"/>
        <v>1022603.6570225072</v>
      </c>
      <c r="Q32" s="24">
        <f t="shared" si="4"/>
        <v>735000</v>
      </c>
      <c r="R32" s="25">
        <f t="shared" si="5"/>
        <v>2.3912974925476287</v>
      </c>
      <c r="S32" s="44">
        <f t="shared" si="6"/>
        <v>0.58181698299084283</v>
      </c>
      <c r="T32" s="63">
        <f t="shared" si="7"/>
        <v>0.41818301700915722</v>
      </c>
      <c r="U32" s="5">
        <f t="shared" si="13"/>
        <v>795000</v>
      </c>
      <c r="V32" s="61">
        <f t="shared" si="14"/>
        <v>70000</v>
      </c>
    </row>
    <row r="33" spans="1:22" x14ac:dyDescent="0.35">
      <c r="A33" s="4"/>
      <c r="B33" s="4"/>
      <c r="C33" s="4"/>
      <c r="D33" s="31">
        <f t="shared" si="1"/>
        <v>31</v>
      </c>
      <c r="E33" s="35">
        <f>IF($B$2=0,0,FV($B$3/$B$4,D33*$B$4,,-$E$2,0))</f>
        <v>63940.344731446246</v>
      </c>
      <c r="F33" s="35">
        <f t="shared" si="8"/>
        <v>53940.344731446246</v>
      </c>
      <c r="G33" s="25">
        <f t="shared" si="0"/>
        <v>6.3940344731446244</v>
      </c>
      <c r="H33" s="42">
        <f t="shared" si="9"/>
        <v>0.84360422137227009</v>
      </c>
      <c r="I33" s="54">
        <f t="shared" si="10"/>
        <v>0.15639577862772985</v>
      </c>
      <c r="J33" s="51"/>
      <c r="K33" s="23">
        <f t="shared" si="2"/>
        <v>31</v>
      </c>
      <c r="L33" s="26">
        <f t="shared" si="11"/>
        <v>1757603.6570225072</v>
      </c>
      <c r="M33" s="60">
        <f t="shared" si="15"/>
        <v>42000</v>
      </c>
      <c r="N33" s="60"/>
      <c r="O33" s="24">
        <f t="shared" si="3"/>
        <v>1907579.8764438576</v>
      </c>
      <c r="P33" s="26">
        <f t="shared" si="12"/>
        <v>1130579.8764438576</v>
      </c>
      <c r="Q33" s="24">
        <f t="shared" si="4"/>
        <v>777000</v>
      </c>
      <c r="R33" s="25">
        <f t="shared" si="5"/>
        <v>2.4550577560410005</v>
      </c>
      <c r="S33" s="44">
        <f t="shared" si="6"/>
        <v>0.59267760705858541</v>
      </c>
      <c r="T33" s="63">
        <f t="shared" si="7"/>
        <v>0.40732239294141459</v>
      </c>
      <c r="U33" s="5">
        <f t="shared" si="13"/>
        <v>837000</v>
      </c>
      <c r="V33" s="61">
        <f t="shared" si="14"/>
        <v>70000</v>
      </c>
    </row>
    <row r="34" spans="1:22" x14ac:dyDescent="0.35">
      <c r="A34" s="4"/>
      <c r="B34" s="4"/>
      <c r="C34" s="4"/>
      <c r="D34" s="31">
        <f t="shared" si="1"/>
        <v>32</v>
      </c>
      <c r="E34" s="35">
        <f>IF($B$2=0,0,FV($B$3/$B$4,D34*$B$4,,-$E$2,0))</f>
        <v>67884.04528434352</v>
      </c>
      <c r="F34" s="35">
        <f t="shared" si="8"/>
        <v>57884.04528434352</v>
      </c>
      <c r="G34" s="25">
        <f t="shared" si="0"/>
        <v>6.7884045284343522</v>
      </c>
      <c r="H34" s="42">
        <f t="shared" si="9"/>
        <v>0.85268998100933213</v>
      </c>
      <c r="I34" s="54">
        <f t="shared" si="10"/>
        <v>0.14731001899066784</v>
      </c>
      <c r="J34" s="51"/>
      <c r="K34" s="23">
        <f t="shared" si="2"/>
        <v>32</v>
      </c>
      <c r="L34" s="26">
        <f t="shared" si="11"/>
        <v>1907579.8764438576</v>
      </c>
      <c r="M34" s="60">
        <f t="shared" si="15"/>
        <v>43000</v>
      </c>
      <c r="N34" s="60"/>
      <c r="O34" s="24">
        <f t="shared" si="3"/>
        <v>2067614.6690304889</v>
      </c>
      <c r="P34" s="26">
        <f t="shared" si="12"/>
        <v>1247614.6690304889</v>
      </c>
      <c r="Q34" s="24">
        <f t="shared" si="4"/>
        <v>820000</v>
      </c>
      <c r="R34" s="25">
        <f t="shared" si="5"/>
        <v>2.5214813036957184</v>
      </c>
      <c r="S34" s="44">
        <f t="shared" si="6"/>
        <v>0.60340772761856032</v>
      </c>
      <c r="T34" s="63">
        <f t="shared" si="7"/>
        <v>0.39659227238143974</v>
      </c>
      <c r="U34" s="5">
        <f t="shared" si="13"/>
        <v>880000</v>
      </c>
      <c r="V34" s="61">
        <f t="shared" si="14"/>
        <v>70000</v>
      </c>
    </row>
    <row r="35" spans="1:22" x14ac:dyDescent="0.35">
      <c r="A35" s="4"/>
      <c r="B35" s="4"/>
      <c r="C35" s="4"/>
      <c r="D35" s="31">
        <f t="shared" si="1"/>
        <v>33</v>
      </c>
      <c r="E35" s="35">
        <f>IF($B$2=0,0,FV($B$3/$B$4,D35*$B$4,,-$E$2,0))</f>
        <v>72070.984657992289</v>
      </c>
      <c r="F35" s="35">
        <f t="shared" si="8"/>
        <v>62070.984657992289</v>
      </c>
      <c r="G35" s="25">
        <f t="shared" si="0"/>
        <v>7.2070984657992287</v>
      </c>
      <c r="H35" s="42">
        <f t="shared" si="9"/>
        <v>0.86124790652640193</v>
      </c>
      <c r="I35" s="54">
        <f t="shared" si="10"/>
        <v>0.1387520934735981</v>
      </c>
      <c r="J35" s="51"/>
      <c r="K35" s="23">
        <f t="shared" si="2"/>
        <v>33</v>
      </c>
      <c r="L35" s="26">
        <f t="shared" si="11"/>
        <v>2067614.6690304889</v>
      </c>
      <c r="M35" s="60">
        <f t="shared" si="15"/>
        <v>44000</v>
      </c>
      <c r="N35" s="60"/>
      <c r="O35" s="24">
        <f t="shared" si="3"/>
        <v>2238311.5491723181</v>
      </c>
      <c r="P35" s="26">
        <f t="shared" si="12"/>
        <v>1374311.5491723181</v>
      </c>
      <c r="Q35" s="24">
        <f t="shared" si="4"/>
        <v>864000</v>
      </c>
      <c r="R35" s="25">
        <f t="shared" si="5"/>
        <v>2.5906383670975903</v>
      </c>
      <c r="S35" s="44">
        <f t="shared" si="6"/>
        <v>0.61399475407277881</v>
      </c>
      <c r="T35" s="63">
        <f t="shared" si="7"/>
        <v>0.38600524592722113</v>
      </c>
      <c r="U35" s="5">
        <f t="shared" si="13"/>
        <v>924000</v>
      </c>
      <c r="V35" s="61">
        <f t="shared" si="14"/>
        <v>70000</v>
      </c>
    </row>
    <row r="36" spans="1:22" x14ac:dyDescent="0.35">
      <c r="A36" s="4"/>
      <c r="B36" s="4"/>
      <c r="C36" s="4"/>
      <c r="D36" s="31">
        <f t="shared" si="1"/>
        <v>34</v>
      </c>
      <c r="E36" s="35">
        <f>IF($B$2=0,0,FV($B$3/$B$4,D36*$B$4,,-$E$2,0))</f>
        <v>76516.165290617049</v>
      </c>
      <c r="F36" s="35">
        <f t="shared" si="8"/>
        <v>66516.165290617049</v>
      </c>
      <c r="G36" s="25">
        <f t="shared" si="0"/>
        <v>7.6516165290617053</v>
      </c>
      <c r="H36" s="42">
        <f t="shared" si="9"/>
        <v>0.86930866226739323</v>
      </c>
      <c r="I36" s="54">
        <f t="shared" si="10"/>
        <v>0.13069133773260683</v>
      </c>
      <c r="J36" s="51"/>
      <c r="K36" s="23">
        <f t="shared" si="2"/>
        <v>34</v>
      </c>
      <c r="L36" s="26">
        <f t="shared" si="11"/>
        <v>2238311.5491723181</v>
      </c>
      <c r="M36" s="60">
        <f t="shared" si="15"/>
        <v>45000</v>
      </c>
      <c r="N36" s="60"/>
      <c r="O36" s="24">
        <f t="shared" si="3"/>
        <v>2420310.2421226571</v>
      </c>
      <c r="P36" s="26">
        <f t="shared" si="12"/>
        <v>1511310.2421226571</v>
      </c>
      <c r="Q36" s="24">
        <f t="shared" si="4"/>
        <v>909000</v>
      </c>
      <c r="R36" s="25">
        <f t="shared" si="5"/>
        <v>2.6626075270876317</v>
      </c>
      <c r="S36" s="44">
        <f t="shared" si="6"/>
        <v>0.62442831328813864</v>
      </c>
      <c r="T36" s="63">
        <f t="shared" si="7"/>
        <v>0.37557168671186142</v>
      </c>
      <c r="U36" s="5">
        <f t="shared" si="13"/>
        <v>969000</v>
      </c>
      <c r="V36" s="61">
        <f t="shared" si="14"/>
        <v>70000</v>
      </c>
    </row>
    <row r="37" spans="1:22" x14ac:dyDescent="0.35">
      <c r="A37" s="4"/>
      <c r="B37" s="4"/>
      <c r="C37" s="4"/>
      <c r="D37" s="31">
        <f t="shared" si="1"/>
        <v>35</v>
      </c>
      <c r="E37" s="35">
        <f>IF($B$2=0,0,FV($B$3/$B$4,D37*$B$4,,-$E$2,0))</f>
        <v>81235.514938004504</v>
      </c>
      <c r="F37" s="35">
        <f t="shared" si="8"/>
        <v>71235.514938004504</v>
      </c>
      <c r="G37" s="25">
        <f t="shared" si="0"/>
        <v>8.1235514938004503</v>
      </c>
      <c r="H37" s="42">
        <f t="shared" si="9"/>
        <v>0.87690113114157553</v>
      </c>
      <c r="I37" s="54">
        <f t="shared" si="10"/>
        <v>0.12309886885842448</v>
      </c>
      <c r="J37" s="51"/>
      <c r="K37" s="23">
        <f t="shared" si="2"/>
        <v>35</v>
      </c>
      <c r="L37" s="26">
        <f t="shared" si="11"/>
        <v>2420310.2421226571</v>
      </c>
      <c r="M37" s="60">
        <f t="shared" si="15"/>
        <v>46000</v>
      </c>
      <c r="N37" s="60"/>
      <c r="O37" s="24">
        <f t="shared" si="3"/>
        <v>2614288.8566500167</v>
      </c>
      <c r="P37" s="26">
        <f t="shared" si="12"/>
        <v>1659288.8566500167</v>
      </c>
      <c r="Q37" s="24">
        <f t="shared" si="4"/>
        <v>955000</v>
      </c>
      <c r="R37" s="25">
        <f t="shared" si="5"/>
        <v>2.7374752425654627</v>
      </c>
      <c r="S37" s="44">
        <f t="shared" si="6"/>
        <v>0.63469989264164584</v>
      </c>
      <c r="T37" s="63">
        <f t="shared" si="7"/>
        <v>0.36530010735835411</v>
      </c>
      <c r="U37" s="5">
        <f t="shared" si="13"/>
        <v>1015000</v>
      </c>
      <c r="V37" s="61">
        <f t="shared" si="14"/>
        <v>70000</v>
      </c>
    </row>
    <row r="38" spans="1:22" x14ac:dyDescent="0.35">
      <c r="A38" s="4"/>
      <c r="B38" s="4"/>
      <c r="C38" s="4"/>
      <c r="D38" s="31">
        <f t="shared" si="1"/>
        <v>36</v>
      </c>
      <c r="E38" s="35">
        <f>IF($B$2=0,0,FV($B$3/$B$4,D38*$B$4,,-$E$2,0))</f>
        <v>86245.943745066339</v>
      </c>
      <c r="F38" s="35">
        <f t="shared" si="8"/>
        <v>76245.943745066339</v>
      </c>
      <c r="G38" s="25">
        <f t="shared" si="0"/>
        <v>8.6245943745066338</v>
      </c>
      <c r="H38" s="42">
        <f t="shared" si="9"/>
        <v>0.88405251811541519</v>
      </c>
      <c r="I38" s="54">
        <f t="shared" si="10"/>
        <v>0.11594748188458481</v>
      </c>
      <c r="J38" s="51"/>
      <c r="K38" s="23">
        <f t="shared" si="2"/>
        <v>36</v>
      </c>
      <c r="L38" s="26">
        <f t="shared" si="11"/>
        <v>2614288.8566500167</v>
      </c>
      <c r="M38" s="60">
        <f t="shared" si="15"/>
        <v>47000</v>
      </c>
      <c r="N38" s="60"/>
      <c r="O38" s="24">
        <f t="shared" si="3"/>
        <v>2820966.1880490179</v>
      </c>
      <c r="P38" s="26">
        <f t="shared" si="12"/>
        <v>1818966.1880490179</v>
      </c>
      <c r="Q38" s="24">
        <f t="shared" si="4"/>
        <v>1002000</v>
      </c>
      <c r="R38" s="25">
        <f t="shared" si="5"/>
        <v>2.8153355170149879</v>
      </c>
      <c r="S38" s="44">
        <f t="shared" si="6"/>
        <v>0.64480254877036158</v>
      </c>
      <c r="T38" s="63">
        <f t="shared" si="7"/>
        <v>0.35519745122963842</v>
      </c>
      <c r="U38" s="5">
        <f t="shared" si="13"/>
        <v>1062000</v>
      </c>
      <c r="V38" s="61">
        <f t="shared" si="14"/>
        <v>70000</v>
      </c>
    </row>
    <row r="39" spans="1:22" x14ac:dyDescent="0.35">
      <c r="A39" s="4"/>
      <c r="B39" s="4"/>
      <c r="C39" s="4"/>
      <c r="D39" s="31">
        <f t="shared" si="1"/>
        <v>37</v>
      </c>
      <c r="E39" s="35">
        <f>IF($B$2=0,0,FV($B$3/$B$4,D39*$B$4,,-$E$2,0))</f>
        <v>91565.404837450595</v>
      </c>
      <c r="F39" s="35">
        <f t="shared" si="8"/>
        <v>81565.404837450595</v>
      </c>
      <c r="G39" s="25">
        <f t="shared" si="0"/>
        <v>9.1565404837450597</v>
      </c>
      <c r="H39" s="42">
        <f t="shared" si="9"/>
        <v>0.89078844769209209</v>
      </c>
      <c r="I39" s="54">
        <f t="shared" si="10"/>
        <v>0.10921155230790791</v>
      </c>
      <c r="J39" s="51"/>
      <c r="K39" s="23">
        <f t="shared" si="2"/>
        <v>37</v>
      </c>
      <c r="L39" s="26">
        <f t="shared" si="11"/>
        <v>2820966.1880490179</v>
      </c>
      <c r="M39" s="60">
        <f t="shared" si="15"/>
        <v>48000</v>
      </c>
      <c r="N39" s="60"/>
      <c r="O39" s="24">
        <f t="shared" si="3"/>
        <v>3041104.1593319587</v>
      </c>
      <c r="P39" s="26">
        <f t="shared" si="12"/>
        <v>1991104.1593319587</v>
      </c>
      <c r="Q39" s="24">
        <f t="shared" si="4"/>
        <v>1050000</v>
      </c>
      <c r="R39" s="25">
        <f t="shared" si="5"/>
        <v>2.8962896755542462</v>
      </c>
      <c r="S39" s="44">
        <f t="shared" si="6"/>
        <v>0.65473066853762285</v>
      </c>
      <c r="T39" s="63">
        <f t="shared" si="7"/>
        <v>0.3452693314623772</v>
      </c>
      <c r="U39" s="5">
        <f t="shared" si="13"/>
        <v>1110000</v>
      </c>
      <c r="V39" s="61">
        <f t="shared" si="14"/>
        <v>70000</v>
      </c>
    </row>
    <row r="40" spans="1:22" x14ac:dyDescent="0.35">
      <c r="A40" s="4"/>
      <c r="B40" s="4"/>
      <c r="C40" s="4"/>
      <c r="D40" s="31">
        <f t="shared" si="1"/>
        <v>38</v>
      </c>
      <c r="E40" s="35">
        <f>IF($B$2=0,0,FV($B$3/$B$4,D40*$B$4,,-$E$2,0))</f>
        <v>97212.958650311426</v>
      </c>
      <c r="F40" s="35">
        <f t="shared" si="8"/>
        <v>87212.958650311426</v>
      </c>
      <c r="G40" s="25">
        <f t="shared" si="0"/>
        <v>9.7212958650311432</v>
      </c>
      <c r="H40" s="42">
        <f t="shared" si="9"/>
        <v>0.89713305572797764</v>
      </c>
      <c r="I40" s="54">
        <f t="shared" si="10"/>
        <v>0.10286694427202236</v>
      </c>
      <c r="J40" s="51"/>
      <c r="K40" s="23">
        <f t="shared" si="2"/>
        <v>38</v>
      </c>
      <c r="L40" s="26">
        <f t="shared" si="11"/>
        <v>3041104.1593319587</v>
      </c>
      <c r="M40" s="60">
        <f t="shared" si="15"/>
        <v>49000</v>
      </c>
      <c r="N40" s="60"/>
      <c r="O40" s="24">
        <f t="shared" si="3"/>
        <v>3275510.4088918762</v>
      </c>
      <c r="P40" s="26">
        <f t="shared" si="12"/>
        <v>2176510.4088918762</v>
      </c>
      <c r="Q40" s="24">
        <f t="shared" si="4"/>
        <v>1099000</v>
      </c>
      <c r="R40" s="25">
        <f t="shared" si="5"/>
        <v>2.9804462319307334</v>
      </c>
      <c r="S40" s="44">
        <f t="shared" si="6"/>
        <v>0.66447977175813711</v>
      </c>
      <c r="T40" s="63">
        <f t="shared" si="7"/>
        <v>0.33552022824186289</v>
      </c>
      <c r="U40" s="5">
        <f t="shared" si="13"/>
        <v>1159000</v>
      </c>
      <c r="V40" s="61">
        <f t="shared" si="14"/>
        <v>70000</v>
      </c>
    </row>
    <row r="41" spans="1:22" x14ac:dyDescent="0.35">
      <c r="A41" s="4"/>
      <c r="B41" s="4"/>
      <c r="C41" s="4"/>
      <c r="D41" s="31">
        <f t="shared" si="1"/>
        <v>39</v>
      </c>
      <c r="E41" s="35">
        <f>IF($B$2=0,0,FV($B$3/$B$4,D41*$B$4,,-$E$2,0))</f>
        <v>103208.84122473653</v>
      </c>
      <c r="F41" s="35">
        <f t="shared" si="8"/>
        <v>93208.841224736534</v>
      </c>
      <c r="G41" s="25">
        <f t="shared" si="0"/>
        <v>10.320884122473654</v>
      </c>
      <c r="H41" s="42">
        <f t="shared" si="9"/>
        <v>0.90310907591506551</v>
      </c>
      <c r="I41" s="54">
        <f t="shared" si="10"/>
        <v>9.6890924084934438E-2</v>
      </c>
      <c r="J41" s="51"/>
      <c r="K41" s="23">
        <f t="shared" si="2"/>
        <v>39</v>
      </c>
      <c r="L41" s="26">
        <f t="shared" si="11"/>
        <v>3275510.4088918762</v>
      </c>
      <c r="M41" s="60">
        <f t="shared" si="15"/>
        <v>50000</v>
      </c>
      <c r="N41" s="60"/>
      <c r="O41" s="24">
        <f t="shared" si="3"/>
        <v>3525041.0334253889</v>
      </c>
      <c r="P41" s="26">
        <f t="shared" si="12"/>
        <v>2376041.0334253889</v>
      </c>
      <c r="Q41" s="24">
        <f t="shared" si="4"/>
        <v>1149000</v>
      </c>
      <c r="R41" s="25">
        <f t="shared" si="5"/>
        <v>3.0679208297871097</v>
      </c>
      <c r="S41" s="44">
        <f t="shared" si="6"/>
        <v>0.6740463475162779</v>
      </c>
      <c r="T41" s="63">
        <f t="shared" si="7"/>
        <v>0.32595365248372216</v>
      </c>
      <c r="U41" s="5">
        <f t="shared" si="13"/>
        <v>1209000</v>
      </c>
      <c r="V41" s="61">
        <f t="shared" si="14"/>
        <v>70000</v>
      </c>
    </row>
    <row r="42" spans="1:22" ht="15" thickBot="1" x14ac:dyDescent="0.4">
      <c r="A42" s="4"/>
      <c r="B42" s="4"/>
      <c r="C42" s="4"/>
      <c r="D42" s="32">
        <f t="shared" si="1"/>
        <v>40</v>
      </c>
      <c r="E42" s="36">
        <f>IF($B$2=0,0,FV($B$3/$B$4,D42*$B$4,,-$E$2,0))</f>
        <v>109574.53671654862</v>
      </c>
      <c r="F42" s="36">
        <f t="shared" si="8"/>
        <v>99574.536716548624</v>
      </c>
      <c r="G42" s="40">
        <f t="shared" si="0"/>
        <v>10.957453671654863</v>
      </c>
      <c r="H42" s="43">
        <f t="shared" si="9"/>
        <v>0.90873792123923502</v>
      </c>
      <c r="I42" s="55">
        <f t="shared" si="10"/>
        <v>9.1262078760765031E-2</v>
      </c>
      <c r="J42" s="52"/>
      <c r="K42" s="41">
        <f t="shared" si="2"/>
        <v>40</v>
      </c>
      <c r="L42" s="33">
        <f t="shared" si="11"/>
        <v>3525041.0334253889</v>
      </c>
      <c r="M42" s="62">
        <f t="shared" si="15"/>
        <v>51000</v>
      </c>
      <c r="N42" s="62"/>
      <c r="O42" s="34">
        <f t="shared" si="3"/>
        <v>3790603.4954309124</v>
      </c>
      <c r="P42" s="33">
        <f t="shared" si="12"/>
        <v>2590603.4954309124</v>
      </c>
      <c r="Q42" s="34">
        <f t="shared" si="4"/>
        <v>1200000</v>
      </c>
      <c r="R42" s="40">
        <f t="shared" si="5"/>
        <v>3.1588362461924269</v>
      </c>
      <c r="S42" s="45">
        <f t="shared" si="6"/>
        <v>0.68342771765856114</v>
      </c>
      <c r="T42" s="64">
        <f t="shared" si="7"/>
        <v>0.31657228234143892</v>
      </c>
      <c r="U42" s="17">
        <f t="shared" si="13"/>
        <v>1260000</v>
      </c>
      <c r="V42" s="58">
        <f t="shared" si="14"/>
        <v>70000</v>
      </c>
    </row>
    <row r="43" spans="1:22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56"/>
    </row>
    <row r="44" spans="1:22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56"/>
    </row>
    <row r="45" spans="1:22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56"/>
    </row>
    <row r="46" spans="1:22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1:22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1:22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1:2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ht="87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65" t="s">
        <v>29</v>
      </c>
      <c r="R50" s="8"/>
      <c r="S50" s="48" t="s">
        <v>15</v>
      </c>
      <c r="T50" s="48"/>
      <c r="U50" s="8"/>
    </row>
    <row r="51" spans="1:2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47"/>
      <c r="N51" s="66"/>
      <c r="O51" s="8"/>
      <c r="P51" s="8"/>
      <c r="Q51" s="8"/>
      <c r="R51" s="8"/>
      <c r="S51" s="8"/>
      <c r="T51" s="8"/>
      <c r="U51" s="8"/>
    </row>
    <row r="52" spans="1:2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</row>
    <row r="54" spans="1:2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</row>
    <row r="56" spans="1:2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1:2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1:2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59" spans="1:2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2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2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  <row r="63" spans="1:2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</row>
    <row r="64" spans="1:2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</row>
    <row r="65" spans="1:2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</row>
    <row r="66" spans="1:2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</row>
    <row r="67" spans="1:2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</row>
    <row r="68" spans="1:2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</row>
    <row r="69" spans="1:2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</row>
    <row r="70" spans="1:2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</row>
    <row r="72" spans="1:2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</row>
    <row r="73" spans="1:2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</row>
    <row r="74" spans="1:2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</row>
    <row r="75" spans="1:2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</row>
    <row r="76" spans="1:2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</row>
    <row r="77" spans="1:2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1:2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1:2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1:2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1:2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1:2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1:21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1:21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1:21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1:21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1:21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1:21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1:21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1:21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1:21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1:21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1:21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1:21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1:21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1:21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1:21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1:21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1:21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1:21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1:21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1:21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1:21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1:21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1:21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1:21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1:21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1:21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1:21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1:21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1:21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1:21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1:21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1:21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1:21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1:21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1:21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1:21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1:21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1:21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1:21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1:21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1:21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1:21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1:21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1:21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1:21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1:21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1:21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1:21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1:21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1:21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1:21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1:21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1:21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1:21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1:21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1:21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1:21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1:21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1:21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1:21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1:21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1:21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1:21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1:21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1:21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1:21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21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1:21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1:21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1:21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1:21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1:21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1:21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1:21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1:21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1:21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1:21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1:21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1:21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1:21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1:21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1:21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1:21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1:21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1:21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  <row r="205" spans="1:21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</row>
    <row r="207" spans="1:21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</row>
    <row r="208" spans="1:21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</row>
    <row r="209" spans="1:21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</row>
    <row r="210" spans="1:21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</row>
    <row r="211" spans="1:21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</row>
    <row r="212" spans="1:21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</row>
    <row r="213" spans="1:21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</row>
    <row r="214" spans="1:21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</row>
    <row r="215" spans="1:21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</row>
    <row r="216" spans="1:21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</row>
    <row r="217" spans="1:21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</row>
    <row r="218" spans="1:21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</row>
    <row r="219" spans="1:21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</row>
    <row r="220" spans="1:21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</row>
    <row r="221" spans="1:21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</row>
    <row r="222" spans="1:21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</row>
    <row r="223" spans="1:21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</row>
    <row r="225" spans="1:21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</row>
    <row r="226" spans="1:21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</row>
    <row r="227" spans="1:21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</row>
    <row r="228" spans="1:21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</row>
    <row r="229" spans="1:21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</row>
    <row r="230" spans="1:21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</row>
    <row r="231" spans="1:21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</row>
    <row r="232" spans="1:21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</row>
    <row r="234" spans="1:21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</row>
    <row r="235" spans="1:21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</row>
    <row r="236" spans="1:21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</row>
    <row r="237" spans="1:21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</row>
    <row r="238" spans="1:21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</row>
    <row r="239" spans="1:21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</row>
    <row r="240" spans="1:21" x14ac:dyDescent="0.35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8"/>
    </row>
    <row r="241" spans="1:21" x14ac:dyDescent="0.35">
      <c r="A241" s="68" t="s">
        <v>6</v>
      </c>
      <c r="B241" s="68" t="s">
        <v>28</v>
      </c>
      <c r="C241" s="67"/>
      <c r="D241" s="67"/>
      <c r="E241" s="67"/>
      <c r="F241" s="67"/>
      <c r="G241" s="67"/>
      <c r="H241" s="67"/>
      <c r="I241" s="67"/>
      <c r="J241" s="67"/>
      <c r="K241" s="68" t="s">
        <v>6</v>
      </c>
      <c r="L241" s="68" t="s">
        <v>28</v>
      </c>
      <c r="M241" s="67"/>
      <c r="N241" s="67"/>
      <c r="O241" s="67"/>
      <c r="P241" s="67"/>
      <c r="Q241" s="67"/>
      <c r="R241" s="67"/>
      <c r="S241" s="67"/>
      <c r="T241" s="67"/>
      <c r="U241" s="8"/>
    </row>
    <row r="242" spans="1:21" x14ac:dyDescent="0.35">
      <c r="A242" s="37">
        <v>1</v>
      </c>
      <c r="B242" s="46">
        <f>IF($B$2=0,0,FV($B$3/$B$4,A242*$B$4,,-$E$2,0))</f>
        <v>10616.778118644976</v>
      </c>
      <c r="C242" s="67"/>
      <c r="D242" s="67"/>
      <c r="E242" s="67"/>
      <c r="F242" s="67"/>
      <c r="G242" s="67"/>
      <c r="H242" s="67"/>
      <c r="I242" s="67"/>
      <c r="J242" s="67"/>
      <c r="K242" s="37">
        <v>1</v>
      </c>
      <c r="L242" s="46">
        <f>O3</f>
        <v>23320</v>
      </c>
      <c r="M242" s="67"/>
      <c r="N242" s="67"/>
      <c r="O242" s="67"/>
      <c r="P242" s="67"/>
      <c r="Q242" s="67"/>
      <c r="R242" s="67"/>
      <c r="S242" s="67"/>
      <c r="T242" s="67"/>
      <c r="U242" s="8"/>
    </row>
    <row r="243" spans="1:21" x14ac:dyDescent="0.35">
      <c r="A243" s="37">
        <f t="shared" ref="A243:A281" si="16">A242+1</f>
        <v>2</v>
      </c>
      <c r="B243" s="46">
        <f>IF($B$2=0,0,FV($B$3/$B$4,A243*$B$4,,-$E$2,0))</f>
        <v>11271.597762053878</v>
      </c>
      <c r="C243" s="67"/>
      <c r="D243" s="67"/>
      <c r="E243" s="67"/>
      <c r="F243" s="67"/>
      <c r="G243" s="67"/>
      <c r="H243" s="67"/>
      <c r="I243" s="67"/>
      <c r="J243" s="67"/>
      <c r="K243" s="37">
        <f t="shared" ref="K243:K281" si="17">K242+1</f>
        <v>2</v>
      </c>
      <c r="L243" s="46">
        <f t="shared" ref="L243:L281" si="18">O4</f>
        <v>38499.199999999997</v>
      </c>
      <c r="M243" s="67"/>
      <c r="N243" s="67"/>
      <c r="O243" s="67"/>
      <c r="P243" s="67"/>
      <c r="Q243" s="67"/>
      <c r="R243" s="67"/>
      <c r="S243" s="67"/>
      <c r="T243" s="67"/>
      <c r="U243" s="8"/>
    </row>
    <row r="244" spans="1:21" x14ac:dyDescent="0.35">
      <c r="A244" s="37">
        <f t="shared" si="16"/>
        <v>3</v>
      </c>
      <c r="B244" s="46">
        <f>IF($B$2=0,0,FV($B$3/$B$4,A244*$B$4,,-$E$2,0))</f>
        <v>11966.805248234126</v>
      </c>
      <c r="C244" s="67"/>
      <c r="D244" s="67"/>
      <c r="E244" s="67"/>
      <c r="F244" s="67"/>
      <c r="G244" s="67"/>
      <c r="H244" s="67"/>
      <c r="I244" s="67"/>
      <c r="J244" s="67"/>
      <c r="K244" s="37">
        <f t="shared" si="17"/>
        <v>3</v>
      </c>
      <c r="L244" s="46">
        <f t="shared" si="18"/>
        <v>55649.151999999995</v>
      </c>
      <c r="M244" s="67"/>
      <c r="N244" s="67"/>
      <c r="O244" s="67"/>
      <c r="P244" s="67"/>
      <c r="Q244" s="67"/>
      <c r="R244" s="67"/>
      <c r="S244" s="67"/>
      <c r="T244" s="67"/>
      <c r="U244" s="8"/>
    </row>
    <row r="245" spans="1:21" x14ac:dyDescent="0.35">
      <c r="A245" s="37">
        <f t="shared" si="16"/>
        <v>4</v>
      </c>
      <c r="B245" s="46">
        <f>IF($B$2=0,0,FV($B$3/$B$4,A245*$B$4,,-$E$2,0))</f>
        <v>12704.891610953795</v>
      </c>
      <c r="C245" s="67"/>
      <c r="D245" s="67"/>
      <c r="E245" s="67"/>
      <c r="F245" s="67"/>
      <c r="G245" s="67"/>
      <c r="H245" s="67"/>
      <c r="I245" s="67"/>
      <c r="J245" s="67"/>
      <c r="K245" s="37">
        <f t="shared" si="17"/>
        <v>4</v>
      </c>
      <c r="L245" s="46">
        <f t="shared" si="18"/>
        <v>74888.101120000007</v>
      </c>
      <c r="M245" s="67"/>
      <c r="N245" s="67"/>
      <c r="O245" s="67"/>
      <c r="P245" s="67"/>
      <c r="Q245" s="67"/>
      <c r="R245" s="67"/>
      <c r="S245" s="67"/>
      <c r="T245" s="67"/>
      <c r="U245" s="8"/>
    </row>
    <row r="246" spans="1:21" x14ac:dyDescent="0.35">
      <c r="A246" s="37">
        <f t="shared" si="16"/>
        <v>5</v>
      </c>
      <c r="B246" s="46">
        <f>IF($B$2=0,0,FV($B$3/$B$4,A246*$B$4,,-$E$2,0))</f>
        <v>13488.501525493037</v>
      </c>
      <c r="C246" s="67"/>
      <c r="D246" s="67"/>
      <c r="E246" s="67"/>
      <c r="F246" s="67"/>
      <c r="G246" s="67"/>
      <c r="H246" s="67"/>
      <c r="I246" s="67"/>
      <c r="J246" s="67"/>
      <c r="K246" s="37">
        <f t="shared" si="17"/>
        <v>5</v>
      </c>
      <c r="L246" s="46">
        <f t="shared" si="18"/>
        <v>96341.387187200002</v>
      </c>
      <c r="M246" s="67"/>
      <c r="N246" s="67"/>
      <c r="O246" s="67"/>
      <c r="P246" s="67"/>
      <c r="Q246" s="67"/>
      <c r="R246" s="67"/>
      <c r="S246" s="67"/>
      <c r="T246" s="67"/>
      <c r="U246" s="8"/>
    </row>
    <row r="247" spans="1:21" x14ac:dyDescent="0.35">
      <c r="A247" s="37">
        <f t="shared" si="16"/>
        <v>6</v>
      </c>
      <c r="B247" s="46">
        <f>IF($B$2=0,0,FV($B$3/$B$4,A247*$B$4,,-$E$2,0))</f>
        <v>14320.442784916388</v>
      </c>
      <c r="C247" s="67"/>
      <c r="D247" s="67"/>
      <c r="E247" s="67"/>
      <c r="F247" s="67"/>
      <c r="G247" s="67"/>
      <c r="H247" s="67"/>
      <c r="I247" s="67"/>
      <c r="J247" s="67"/>
      <c r="K247" s="37">
        <f t="shared" si="17"/>
        <v>6</v>
      </c>
      <c r="L247" s="46">
        <f t="shared" si="18"/>
        <v>120141.87041843199</v>
      </c>
      <c r="M247" s="67"/>
      <c r="N247" s="67"/>
      <c r="O247" s="67"/>
      <c r="P247" s="67"/>
      <c r="Q247" s="67"/>
      <c r="R247" s="67"/>
      <c r="S247" s="67"/>
      <c r="T247" s="67"/>
      <c r="U247" s="8"/>
    </row>
    <row r="248" spans="1:21" x14ac:dyDescent="0.35">
      <c r="A248" s="37">
        <f t="shared" si="16"/>
        <v>7</v>
      </c>
      <c r="B248" s="46">
        <f>IF($B$2=0,0,FV($B$3/$B$4,A248*$B$4,,-$E$2,0))</f>
        <v>15203.696360820764</v>
      </c>
      <c r="C248" s="67"/>
      <c r="D248" s="67"/>
      <c r="E248" s="67"/>
      <c r="F248" s="67"/>
      <c r="G248" s="67"/>
      <c r="H248" s="67"/>
      <c r="I248" s="67"/>
      <c r="J248" s="67"/>
      <c r="K248" s="37">
        <f t="shared" si="17"/>
        <v>7</v>
      </c>
      <c r="L248" s="46">
        <f t="shared" si="18"/>
        <v>146430.38264353792</v>
      </c>
      <c r="M248" s="67"/>
      <c r="N248" s="67"/>
      <c r="O248" s="67"/>
      <c r="P248" s="67"/>
      <c r="Q248" s="67"/>
      <c r="R248" s="67"/>
      <c r="S248" s="67"/>
      <c r="T248" s="67"/>
      <c r="U248" s="8"/>
    </row>
    <row r="249" spans="1:21" x14ac:dyDescent="0.35">
      <c r="A249" s="37">
        <f t="shared" si="16"/>
        <v>8</v>
      </c>
      <c r="B249" s="46">
        <f>IF($B$2=0,0,FV($B$3/$B$4,A249*$B$4,,-$E$2,0))</f>
        <v>16141.427084608413</v>
      </c>
      <c r="C249" s="67"/>
      <c r="D249" s="67"/>
      <c r="E249" s="67"/>
      <c r="F249" s="67"/>
      <c r="G249" s="67"/>
      <c r="H249" s="67"/>
      <c r="I249" s="67"/>
      <c r="J249" s="67"/>
      <c r="K249" s="37">
        <f t="shared" si="17"/>
        <v>8</v>
      </c>
      <c r="L249" s="46">
        <f t="shared" si="18"/>
        <v>175356.20560215018</v>
      </c>
      <c r="M249" s="67"/>
      <c r="N249" s="67"/>
      <c r="O249" s="67"/>
      <c r="P249" s="67"/>
      <c r="Q249" s="67"/>
      <c r="R249" s="67"/>
      <c r="S249" s="67"/>
      <c r="T249" s="67"/>
      <c r="U249" s="8"/>
    </row>
    <row r="250" spans="1:21" x14ac:dyDescent="0.35">
      <c r="A250" s="37">
        <f t="shared" si="16"/>
        <v>9</v>
      </c>
      <c r="B250" s="46">
        <f>IF($B$2=0,0,FV($B$3/$B$4,A250*$B$4,,-$E$2,0))</f>
        <v>17136.994987557398</v>
      </c>
      <c r="C250" s="67"/>
      <c r="D250" s="67"/>
      <c r="E250" s="67"/>
      <c r="F250" s="67"/>
      <c r="G250" s="67"/>
      <c r="H250" s="67"/>
      <c r="I250" s="67"/>
      <c r="J250" s="67"/>
      <c r="K250" s="37">
        <f t="shared" si="17"/>
        <v>9</v>
      </c>
      <c r="L250" s="46">
        <f t="shared" si="18"/>
        <v>207077.5779382792</v>
      </c>
      <c r="M250" s="67"/>
      <c r="N250" s="67"/>
      <c r="O250" s="67"/>
      <c r="P250" s="67"/>
      <c r="Q250" s="67"/>
      <c r="R250" s="67"/>
      <c r="S250" s="67"/>
      <c r="T250" s="67"/>
      <c r="U250" s="8"/>
    </row>
    <row r="251" spans="1:21" x14ac:dyDescent="0.35">
      <c r="A251" s="37">
        <f t="shared" si="16"/>
        <v>10</v>
      </c>
      <c r="B251" s="46">
        <f>IF($B$2=0,0,FV($B$3/$B$4,A251*$B$4,,-$E$2,0))</f>
        <v>18193.967340322804</v>
      </c>
      <c r="C251" s="67"/>
      <c r="D251" s="67"/>
      <c r="E251" s="67"/>
      <c r="F251" s="67"/>
      <c r="G251" s="67"/>
      <c r="H251" s="67"/>
      <c r="I251" s="67"/>
      <c r="J251" s="67"/>
      <c r="K251" s="37">
        <f t="shared" si="17"/>
        <v>10</v>
      </c>
      <c r="L251" s="46">
        <f t="shared" si="18"/>
        <v>241762.23261457594</v>
      </c>
      <c r="M251" s="67"/>
      <c r="N251" s="67"/>
      <c r="O251" s="67"/>
      <c r="P251" s="67"/>
      <c r="Q251" s="67"/>
      <c r="R251" s="67"/>
      <c r="S251" s="67"/>
      <c r="T251" s="67"/>
      <c r="U251" s="8"/>
    </row>
    <row r="252" spans="1:21" x14ac:dyDescent="0.35">
      <c r="A252" s="37">
        <f t="shared" si="16"/>
        <v>11</v>
      </c>
      <c r="B252" s="46">
        <f>IF($B$2=0,0,FV($B$3/$B$4,A252*$B$4,,-$E$2,0))</f>
        <v>19316.131435008047</v>
      </c>
      <c r="C252" s="67"/>
      <c r="D252" s="67"/>
      <c r="E252" s="67"/>
      <c r="F252" s="67"/>
      <c r="G252" s="67"/>
      <c r="H252" s="67"/>
      <c r="I252" s="67"/>
      <c r="J252" s="67"/>
      <c r="K252" s="37">
        <f t="shared" si="17"/>
        <v>11</v>
      </c>
      <c r="L252" s="46">
        <f t="shared" si="18"/>
        <v>247787.9665714505</v>
      </c>
      <c r="M252" s="67"/>
      <c r="N252" s="67"/>
      <c r="O252" s="67"/>
      <c r="P252" s="67"/>
      <c r="Q252" s="67"/>
      <c r="R252" s="67"/>
      <c r="S252" s="67"/>
      <c r="T252" s="67"/>
      <c r="U252" s="8"/>
    </row>
    <row r="253" spans="1:21" x14ac:dyDescent="0.35">
      <c r="A253" s="37">
        <f t="shared" si="16"/>
        <v>12</v>
      </c>
      <c r="B253" s="46">
        <f>IF($B$2=0,0,FV($B$3/$B$4,A253*$B$4,,-$E$2,0))</f>
        <v>20507.508155606381</v>
      </c>
      <c r="C253" s="67"/>
      <c r="D253" s="67"/>
      <c r="E253" s="67"/>
      <c r="F253" s="67"/>
      <c r="G253" s="67"/>
      <c r="H253" s="67"/>
      <c r="I253" s="67"/>
      <c r="J253" s="67"/>
      <c r="K253" s="37">
        <f t="shared" si="17"/>
        <v>12</v>
      </c>
      <c r="L253" s="46">
        <f t="shared" si="18"/>
        <v>287035.24456573749</v>
      </c>
      <c r="M253" s="67"/>
      <c r="N253" s="67"/>
      <c r="O253" s="67"/>
      <c r="P253" s="67"/>
      <c r="Q253" s="67"/>
      <c r="R253" s="67"/>
      <c r="S253" s="67"/>
      <c r="T253" s="67"/>
      <c r="U253" s="8"/>
    </row>
    <row r="254" spans="1:21" x14ac:dyDescent="0.35">
      <c r="A254" s="37">
        <f t="shared" si="16"/>
        <v>13</v>
      </c>
      <c r="B254" s="46">
        <f>IF($B$2=0,0,FV($B$3/$B$4,A254*$B$4,,-$E$2,0))</f>
        <v>21772.366385437523</v>
      </c>
      <c r="C254" s="67"/>
      <c r="D254" s="67"/>
      <c r="E254" s="67"/>
      <c r="F254" s="67"/>
      <c r="G254" s="67"/>
      <c r="H254" s="67"/>
      <c r="I254" s="67"/>
      <c r="J254" s="67"/>
      <c r="K254" s="37">
        <f t="shared" si="17"/>
        <v>13</v>
      </c>
      <c r="L254" s="46">
        <f t="shared" si="18"/>
        <v>329697.35923968174</v>
      </c>
      <c r="M254" s="67"/>
      <c r="N254" s="67"/>
      <c r="O254" s="67"/>
      <c r="P254" s="67"/>
      <c r="Q254" s="67"/>
      <c r="R254" s="67"/>
      <c r="S254" s="67"/>
      <c r="T254" s="67"/>
      <c r="U254" s="8"/>
    </row>
    <row r="255" spans="1:21" x14ac:dyDescent="0.35">
      <c r="A255" s="37">
        <f t="shared" si="16"/>
        <v>14</v>
      </c>
      <c r="B255" s="46">
        <f>IF($B$2=0,0,FV($B$3/$B$4,A255*$B$4,,-$E$2,0))</f>
        <v>23115.238303203452</v>
      </c>
      <c r="C255" s="67"/>
      <c r="D255" s="67"/>
      <c r="E255" s="67"/>
      <c r="F255" s="67"/>
      <c r="G255" s="67"/>
      <c r="H255" s="67"/>
      <c r="I255" s="67"/>
      <c r="J255" s="67"/>
      <c r="K255" s="37">
        <f t="shared" si="17"/>
        <v>14</v>
      </c>
      <c r="L255" s="46">
        <f t="shared" si="18"/>
        <v>375979.20079406264</v>
      </c>
      <c r="M255" s="67"/>
      <c r="N255" s="67"/>
      <c r="O255" s="67"/>
      <c r="P255" s="67"/>
      <c r="Q255" s="67"/>
      <c r="R255" s="67"/>
      <c r="S255" s="67"/>
      <c r="T255" s="67"/>
      <c r="U255" s="8"/>
    </row>
    <row r="256" spans="1:21" x14ac:dyDescent="0.35">
      <c r="A256" s="37">
        <f t="shared" si="16"/>
        <v>15</v>
      </c>
      <c r="B256" s="46">
        <f>IF($B$2=0,0,FV($B$3/$B$4,A256*$B$4,,-$E$2,0))</f>
        <v>24540.935622471461</v>
      </c>
      <c r="C256" s="67"/>
      <c r="D256" s="67"/>
      <c r="E256" s="67"/>
      <c r="F256" s="67"/>
      <c r="G256" s="67"/>
      <c r="H256" s="67"/>
      <c r="I256" s="67"/>
      <c r="J256" s="67"/>
      <c r="K256" s="37">
        <f t="shared" si="17"/>
        <v>15</v>
      </c>
      <c r="L256" s="46">
        <f t="shared" si="18"/>
        <v>426097.9528417064</v>
      </c>
      <c r="M256" s="67"/>
      <c r="N256" s="67"/>
      <c r="O256" s="67"/>
      <c r="P256" s="67"/>
      <c r="Q256" s="67"/>
      <c r="R256" s="67"/>
      <c r="S256" s="67"/>
      <c r="T256" s="67"/>
      <c r="U256" s="8"/>
    </row>
    <row r="257" spans="1:21" x14ac:dyDescent="0.35">
      <c r="A257" s="37">
        <f t="shared" si="16"/>
        <v>16</v>
      </c>
      <c r="B257" s="46">
        <f>IF($B$2=0,0,FV($B$3/$B$4,A257*$B$4,,-$E$2,0))</f>
        <v>26054.566832773002</v>
      </c>
      <c r="C257" s="67"/>
      <c r="D257" s="67"/>
      <c r="E257" s="67"/>
      <c r="F257" s="67"/>
      <c r="G257" s="67"/>
      <c r="H257" s="67"/>
      <c r="I257" s="67"/>
      <c r="J257" s="67"/>
      <c r="K257" s="37">
        <f t="shared" si="17"/>
        <v>16</v>
      </c>
      <c r="L257" s="46">
        <f t="shared" si="18"/>
        <v>480283.83001220878</v>
      </c>
      <c r="M257" s="67"/>
      <c r="N257" s="67"/>
      <c r="O257" s="67"/>
      <c r="P257" s="67"/>
      <c r="Q257" s="67"/>
      <c r="R257" s="67"/>
      <c r="S257" s="67"/>
      <c r="T257" s="67"/>
      <c r="U257" s="8"/>
    </row>
    <row r="258" spans="1:21" x14ac:dyDescent="0.35">
      <c r="A258" s="37">
        <f t="shared" si="16"/>
        <v>17</v>
      </c>
      <c r="B258" s="46">
        <f>IF($B$2=0,0,FV($B$3/$B$4,A258*$B$4,,-$E$2,0))</f>
        <v>27661.555504095755</v>
      </c>
      <c r="C258" s="67"/>
      <c r="D258" s="67"/>
      <c r="E258" s="67"/>
      <c r="F258" s="67"/>
      <c r="G258" s="67"/>
      <c r="H258" s="67"/>
      <c r="I258" s="67"/>
      <c r="J258" s="67"/>
      <c r="K258" s="37">
        <f t="shared" si="17"/>
        <v>17</v>
      </c>
      <c r="L258" s="46">
        <f t="shared" si="18"/>
        <v>538780.85981294129</v>
      </c>
      <c r="M258" s="67"/>
      <c r="N258" s="67"/>
      <c r="O258" s="67"/>
      <c r="P258" s="67"/>
      <c r="Q258" s="67"/>
      <c r="R258" s="67"/>
      <c r="S258" s="67"/>
      <c r="T258" s="67"/>
      <c r="U258" s="8"/>
    </row>
    <row r="259" spans="1:21" x14ac:dyDescent="0.35">
      <c r="A259" s="37">
        <f t="shared" si="16"/>
        <v>18</v>
      </c>
      <c r="B259" s="46">
        <f>IF($B$2=0,0,FV($B$3/$B$4,A259*$B$4,,-$E$2,0))</f>
        <v>29367.65972035674</v>
      </c>
      <c r="C259" s="67"/>
      <c r="D259" s="67"/>
      <c r="E259" s="67"/>
      <c r="F259" s="67"/>
      <c r="G259" s="67"/>
      <c r="H259" s="67"/>
      <c r="I259" s="67"/>
      <c r="J259" s="67"/>
      <c r="K259" s="37">
        <f t="shared" si="17"/>
        <v>18</v>
      </c>
      <c r="L259" s="46">
        <f t="shared" si="18"/>
        <v>601847.71140171774</v>
      </c>
      <c r="M259" s="67"/>
      <c r="N259" s="67"/>
      <c r="O259" s="67"/>
      <c r="P259" s="67"/>
      <c r="Q259" s="67"/>
      <c r="R259" s="67"/>
      <c r="S259" s="67"/>
      <c r="T259" s="67"/>
      <c r="U259" s="8"/>
    </row>
    <row r="260" spans="1:21" x14ac:dyDescent="0.35">
      <c r="A260" s="37">
        <f t="shared" si="16"/>
        <v>19</v>
      </c>
      <c r="B260" s="46">
        <f>IF($B$2=0,0,FV($B$3/$B$4,A260*$B$4,,-$E$2,0))</f>
        <v>31178.992711489482</v>
      </c>
      <c r="C260" s="67"/>
      <c r="D260" s="67"/>
      <c r="E260" s="67"/>
      <c r="F260" s="67"/>
      <c r="G260" s="67"/>
      <c r="H260" s="67"/>
      <c r="I260" s="67"/>
      <c r="J260" s="67"/>
      <c r="K260" s="37">
        <f t="shared" si="17"/>
        <v>19</v>
      </c>
      <c r="L260" s="46">
        <f t="shared" si="18"/>
        <v>669758.57408582082</v>
      </c>
      <c r="M260" s="67"/>
      <c r="N260" s="67"/>
      <c r="O260" s="67"/>
      <c r="P260" s="67"/>
      <c r="Q260" s="67"/>
      <c r="R260" s="67"/>
      <c r="S260" s="67"/>
      <c r="T260" s="67"/>
      <c r="U260" s="8"/>
    </row>
    <row r="261" spans="1:21" x14ac:dyDescent="0.35">
      <c r="A261" s="37">
        <f t="shared" si="16"/>
        <v>20</v>
      </c>
      <c r="B261" s="46">
        <f>IF($B$2=0,0,FV($B$3/$B$4,A261*$B$4,,-$E$2,0))</f>
        <v>33102.044758073273</v>
      </c>
      <c r="C261" s="67"/>
      <c r="D261" s="67"/>
      <c r="E261" s="67"/>
      <c r="F261" s="67"/>
      <c r="G261" s="67"/>
      <c r="H261" s="67"/>
      <c r="I261" s="67"/>
      <c r="J261" s="67"/>
      <c r="K261" s="37">
        <f t="shared" si="17"/>
        <v>20</v>
      </c>
      <c r="L261" s="46">
        <f t="shared" si="18"/>
        <v>700404.08853097004</v>
      </c>
      <c r="M261" s="67"/>
      <c r="N261" s="67"/>
      <c r="O261" s="67"/>
      <c r="P261" s="67"/>
      <c r="Q261" s="67"/>
      <c r="R261" s="67"/>
      <c r="S261" s="67"/>
      <c r="T261" s="67"/>
      <c r="U261" s="8"/>
    </row>
    <row r="262" spans="1:21" x14ac:dyDescent="0.35">
      <c r="A262" s="37">
        <f t="shared" si="16"/>
        <v>21</v>
      </c>
      <c r="B262" s="46">
        <f>IF($B$2=0,0,FV($B$3/$B$4,A262*$B$4,,-$E$2,0))</f>
        <v>35143.706446991899</v>
      </c>
      <c r="C262" s="67"/>
      <c r="D262" s="67"/>
      <c r="E262" s="67"/>
      <c r="F262" s="67"/>
      <c r="G262" s="67"/>
      <c r="H262" s="67"/>
      <c r="I262" s="67"/>
      <c r="J262" s="67"/>
      <c r="K262" s="37">
        <f t="shared" si="17"/>
        <v>21</v>
      </c>
      <c r="L262" s="46">
        <f t="shared" si="18"/>
        <v>776348.33384282829</v>
      </c>
      <c r="M262" s="67"/>
      <c r="N262" s="67"/>
      <c r="O262" s="67"/>
      <c r="P262" s="67"/>
      <c r="Q262" s="67"/>
      <c r="R262" s="67"/>
      <c r="S262" s="67"/>
      <c r="T262" s="67"/>
      <c r="U262" s="8"/>
    </row>
    <row r="263" spans="1:21" x14ac:dyDescent="0.35">
      <c r="A263" s="37">
        <f t="shared" si="16"/>
        <v>22</v>
      </c>
      <c r="B263" s="46">
        <f>IF($B$2=0,0,FV($B$3/$B$4,A263*$B$4,,-$E$2,0))</f>
        <v>37311.293361450596</v>
      </c>
      <c r="C263" s="67"/>
      <c r="D263" s="67"/>
      <c r="E263" s="67"/>
      <c r="F263" s="67"/>
      <c r="G263" s="67"/>
      <c r="H263" s="67"/>
      <c r="I263" s="67"/>
      <c r="J263" s="67"/>
      <c r="K263" s="37">
        <f t="shared" si="17"/>
        <v>22</v>
      </c>
      <c r="L263" s="46">
        <f t="shared" si="18"/>
        <v>857909.23387339804</v>
      </c>
      <c r="M263" s="67"/>
      <c r="N263" s="67"/>
      <c r="O263" s="67"/>
      <c r="P263" s="67"/>
      <c r="Q263" s="67"/>
      <c r="R263" s="67"/>
      <c r="S263" s="67"/>
      <c r="T263" s="67"/>
      <c r="U263" s="8"/>
    </row>
    <row r="264" spans="1:21" x14ac:dyDescent="0.35">
      <c r="A264" s="37">
        <f t="shared" si="16"/>
        <v>23</v>
      </c>
      <c r="B264" s="46">
        <f>IF($B$2=0,0,FV($B$3/$B$4,A264*$B$4,,-$E$2,0))</f>
        <v>39612.572293819227</v>
      </c>
      <c r="C264" s="67"/>
      <c r="D264" s="67"/>
      <c r="E264" s="67"/>
      <c r="F264" s="67"/>
      <c r="G264" s="67"/>
      <c r="H264" s="67"/>
      <c r="I264" s="67"/>
      <c r="J264" s="67"/>
      <c r="K264" s="37">
        <f t="shared" si="17"/>
        <v>23</v>
      </c>
      <c r="L264" s="46">
        <f t="shared" si="18"/>
        <v>945423.7879058019</v>
      </c>
      <c r="M264" s="67"/>
      <c r="N264" s="67"/>
      <c r="O264" s="67"/>
      <c r="P264" s="67"/>
      <c r="Q264" s="67"/>
      <c r="R264" s="67"/>
      <c r="S264" s="67"/>
      <c r="T264" s="67"/>
      <c r="U264" s="8"/>
    </row>
    <row r="265" spans="1:21" x14ac:dyDescent="0.35">
      <c r="A265" s="37">
        <f t="shared" si="16"/>
        <v>24</v>
      </c>
      <c r="B265" s="46">
        <f>IF($B$2=0,0,FV($B$3/$B$4,A265*$B$4,,-$E$2,0))</f>
        <v>42055.789075226217</v>
      </c>
      <c r="C265" s="67"/>
      <c r="D265" s="67"/>
      <c r="E265" s="67"/>
      <c r="F265" s="67"/>
      <c r="G265" s="67"/>
      <c r="H265" s="67"/>
      <c r="I265" s="67"/>
      <c r="J265" s="67"/>
      <c r="K265" s="37">
        <f t="shared" si="17"/>
        <v>24</v>
      </c>
      <c r="L265" s="46">
        <f t="shared" si="18"/>
        <v>1039249.21518015</v>
      </c>
      <c r="M265" s="67"/>
      <c r="N265" s="67"/>
      <c r="O265" s="67"/>
      <c r="P265" s="67"/>
      <c r="Q265" s="67"/>
      <c r="R265" s="67"/>
      <c r="S265" s="67"/>
      <c r="T265" s="67"/>
      <c r="U265" s="8"/>
    </row>
    <row r="266" spans="1:21" x14ac:dyDescent="0.35">
      <c r="A266" s="37">
        <f t="shared" si="16"/>
        <v>25</v>
      </c>
      <c r="B266" s="46">
        <f>IF($B$2=0,0,FV($B$3/$B$4,A266*$B$4,,-$E$2,0))</f>
        <v>44649.698121621019</v>
      </c>
      <c r="C266" s="67"/>
      <c r="D266" s="67"/>
      <c r="E266" s="67"/>
      <c r="F266" s="67"/>
      <c r="G266" s="67"/>
      <c r="H266" s="67"/>
      <c r="I266" s="67"/>
      <c r="J266" s="67"/>
      <c r="K266" s="37">
        <f t="shared" si="17"/>
        <v>25</v>
      </c>
      <c r="L266" s="46">
        <f t="shared" si="18"/>
        <v>1139764.1680909591</v>
      </c>
      <c r="M266" s="67"/>
      <c r="N266" s="67"/>
      <c r="O266" s="67"/>
      <c r="P266" s="67"/>
      <c r="Q266" s="67"/>
      <c r="R266" s="67"/>
      <c r="S266" s="67"/>
      <c r="T266" s="67"/>
      <c r="U266" s="8"/>
    </row>
    <row r="267" spans="1:21" x14ac:dyDescent="0.35">
      <c r="A267" s="37">
        <f t="shared" si="16"/>
        <v>26</v>
      </c>
      <c r="B267" s="46">
        <f>IF($B$2=0,0,FV($B$3/$B$4,A267*$B$4,,-$E$2,0))</f>
        <v>47403.593802172974</v>
      </c>
      <c r="C267" s="67"/>
      <c r="D267" s="67"/>
      <c r="E267" s="67"/>
      <c r="F267" s="67"/>
      <c r="G267" s="67"/>
      <c r="H267" s="67"/>
      <c r="I267" s="67"/>
      <c r="J267" s="67"/>
      <c r="K267" s="37">
        <f t="shared" si="17"/>
        <v>26</v>
      </c>
      <c r="L267" s="46">
        <f t="shared" si="18"/>
        <v>1247370.0181764166</v>
      </c>
      <c r="M267" s="67"/>
      <c r="N267" s="67"/>
      <c r="O267" s="67"/>
      <c r="P267" s="67"/>
      <c r="Q267" s="67"/>
      <c r="R267" s="67"/>
      <c r="S267" s="67"/>
      <c r="T267" s="67"/>
      <c r="U267" s="8"/>
    </row>
    <row r="268" spans="1:21" x14ac:dyDescent="0.35">
      <c r="A268" s="37">
        <f t="shared" si="16"/>
        <v>27</v>
      </c>
      <c r="B268" s="46">
        <f>IF($B$2=0,0,FV($B$3/$B$4,A268*$B$4,,-$E$2,0))</f>
        <v>50327.34374240446</v>
      </c>
      <c r="C268" s="67"/>
      <c r="D268" s="67"/>
      <c r="E268" s="67"/>
      <c r="F268" s="67"/>
      <c r="G268" s="67"/>
      <c r="H268" s="67"/>
      <c r="I268" s="67"/>
      <c r="J268" s="67"/>
      <c r="K268" s="37">
        <f t="shared" si="17"/>
        <v>27</v>
      </c>
      <c r="L268" s="46">
        <f t="shared" si="18"/>
        <v>1362492.2192670016</v>
      </c>
      <c r="M268" s="67"/>
      <c r="N268" s="67"/>
      <c r="O268" s="67"/>
      <c r="P268" s="67"/>
      <c r="Q268" s="67"/>
      <c r="R268" s="67"/>
      <c r="S268" s="67"/>
      <c r="T268" s="67"/>
      <c r="U268" s="8"/>
    </row>
    <row r="269" spans="1:21" x14ac:dyDescent="0.35">
      <c r="A269" s="37">
        <f t="shared" si="16"/>
        <v>28</v>
      </c>
      <c r="B269" s="46">
        <f>IF($B$2=0,0,FV($B$3/$B$4,A269*$B$4,,-$E$2,0))</f>
        <v>53431.424181388385</v>
      </c>
      <c r="C269" s="67"/>
      <c r="D269" s="67"/>
      <c r="E269" s="67"/>
      <c r="F269" s="67"/>
      <c r="G269" s="67"/>
      <c r="H269" s="67"/>
      <c r="I269" s="67"/>
      <c r="J269" s="67"/>
      <c r="K269" s="37">
        <f t="shared" si="17"/>
        <v>28</v>
      </c>
      <c r="L269" s="46">
        <f t="shared" si="18"/>
        <v>1485581.7524230217</v>
      </c>
      <c r="M269" s="67"/>
      <c r="N269" s="67"/>
      <c r="O269" s="67"/>
      <c r="P269" s="67"/>
      <c r="Q269" s="67"/>
      <c r="R269" s="67"/>
      <c r="S269" s="67"/>
      <c r="T269" s="67"/>
      <c r="U269" s="8"/>
    </row>
    <row r="270" spans="1:21" x14ac:dyDescent="0.35">
      <c r="A270" s="37">
        <f t="shared" si="16"/>
        <v>29</v>
      </c>
      <c r="B270" s="46">
        <f>IF($B$2=0,0,FV($B$3/$B$4,A270*$B$4,,-$E$2,0))</f>
        <v>56726.957509700231</v>
      </c>
      <c r="C270" s="67"/>
      <c r="D270" s="67"/>
      <c r="E270" s="67"/>
      <c r="F270" s="67"/>
      <c r="G270" s="67"/>
      <c r="H270" s="67"/>
      <c r="I270" s="67"/>
      <c r="J270" s="67"/>
      <c r="K270" s="37">
        <f t="shared" si="17"/>
        <v>29</v>
      </c>
      <c r="L270" s="46">
        <f t="shared" si="18"/>
        <v>1617116.6575684031</v>
      </c>
      <c r="M270" s="67"/>
      <c r="N270" s="67"/>
      <c r="O270" s="67"/>
      <c r="P270" s="67"/>
      <c r="Q270" s="67"/>
      <c r="R270" s="67"/>
      <c r="S270" s="67"/>
      <c r="T270" s="67"/>
      <c r="U270" s="8"/>
    </row>
    <row r="271" spans="1:21" x14ac:dyDescent="0.35">
      <c r="A271" s="37">
        <f t="shared" si="16"/>
        <v>30</v>
      </c>
      <c r="B271" s="46">
        <f>IF($B$2=0,0,FV($B$3/$B$4,A271*$B$4,,-$E$2,0))</f>
        <v>60225.752122628881</v>
      </c>
      <c r="C271" s="67"/>
      <c r="D271" s="67"/>
      <c r="E271" s="67"/>
      <c r="F271" s="67"/>
      <c r="G271" s="67"/>
      <c r="H271" s="67"/>
      <c r="I271" s="67"/>
      <c r="J271" s="67"/>
      <c r="K271" s="37">
        <f t="shared" si="17"/>
        <v>30</v>
      </c>
      <c r="L271" s="46">
        <f t="shared" si="18"/>
        <v>1757603.6570225072</v>
      </c>
      <c r="M271" s="67"/>
      <c r="N271" s="67"/>
      <c r="O271" s="67"/>
      <c r="P271" s="67"/>
      <c r="Q271" s="67"/>
      <c r="R271" s="67"/>
      <c r="S271" s="67"/>
      <c r="T271" s="67"/>
      <c r="U271" s="8"/>
    </row>
    <row r="272" spans="1:21" x14ac:dyDescent="0.35">
      <c r="A272" s="37">
        <f t="shared" si="16"/>
        <v>31</v>
      </c>
      <c r="B272" s="46">
        <f>IF($B$2=0,0,FV($B$3/$B$4,A272*$B$4,,-$E$2,0))</f>
        <v>63940.344731446246</v>
      </c>
      <c r="C272" s="67"/>
      <c r="D272" s="67"/>
      <c r="E272" s="67"/>
      <c r="F272" s="67"/>
      <c r="G272" s="67"/>
      <c r="H272" s="67"/>
      <c r="I272" s="67"/>
      <c r="J272" s="67"/>
      <c r="K272" s="37">
        <f t="shared" si="17"/>
        <v>31</v>
      </c>
      <c r="L272" s="46">
        <f t="shared" si="18"/>
        <v>1907579.8764438576</v>
      </c>
      <c r="M272" s="67"/>
      <c r="N272" s="67"/>
      <c r="O272" s="67"/>
      <c r="P272" s="67"/>
      <c r="Q272" s="67"/>
      <c r="R272" s="67"/>
      <c r="S272" s="67"/>
      <c r="T272" s="67"/>
      <c r="U272" s="8"/>
    </row>
    <row r="273" spans="1:21" x14ac:dyDescent="0.35">
      <c r="A273" s="37">
        <f t="shared" si="16"/>
        <v>32</v>
      </c>
      <c r="B273" s="46">
        <f>IF($B$2=0,0,FV($B$3/$B$4,A273*$B$4,,-$E$2,0))</f>
        <v>67884.04528434352</v>
      </c>
      <c r="C273" s="67"/>
      <c r="D273" s="67"/>
      <c r="E273" s="67"/>
      <c r="F273" s="67"/>
      <c r="G273" s="67"/>
      <c r="H273" s="67"/>
      <c r="I273" s="67"/>
      <c r="J273" s="67"/>
      <c r="K273" s="37">
        <f t="shared" si="17"/>
        <v>32</v>
      </c>
      <c r="L273" s="46">
        <f t="shared" si="18"/>
        <v>2067614.6690304889</v>
      </c>
      <c r="M273" s="67"/>
      <c r="N273" s="67"/>
      <c r="O273" s="67"/>
      <c r="P273" s="67"/>
      <c r="Q273" s="67"/>
      <c r="R273" s="67"/>
      <c r="S273" s="67"/>
      <c r="T273" s="67"/>
      <c r="U273" s="8"/>
    </row>
    <row r="274" spans="1:21" x14ac:dyDescent="0.35">
      <c r="A274" s="37">
        <f t="shared" si="16"/>
        <v>33</v>
      </c>
      <c r="B274" s="46">
        <f>IF($B$2=0,0,FV($B$3/$B$4,A274*$B$4,,-$E$2,0))</f>
        <v>72070.984657992289</v>
      </c>
      <c r="C274" s="67"/>
      <c r="D274" s="67"/>
      <c r="E274" s="67"/>
      <c r="F274" s="67"/>
      <c r="G274" s="67"/>
      <c r="H274" s="67"/>
      <c r="I274" s="67"/>
      <c r="J274" s="67"/>
      <c r="K274" s="37">
        <f t="shared" si="17"/>
        <v>33</v>
      </c>
      <c r="L274" s="46">
        <f t="shared" si="18"/>
        <v>2238311.5491723181</v>
      </c>
      <c r="M274" s="67"/>
      <c r="N274" s="67"/>
      <c r="O274" s="67"/>
      <c r="P274" s="67"/>
      <c r="Q274" s="67"/>
      <c r="R274" s="67"/>
      <c r="S274" s="67"/>
      <c r="T274" s="67"/>
      <c r="U274" s="8"/>
    </row>
    <row r="275" spans="1:21" x14ac:dyDescent="0.35">
      <c r="A275" s="37">
        <f t="shared" si="16"/>
        <v>34</v>
      </c>
      <c r="B275" s="46">
        <f>IF($B$2=0,0,FV($B$3/$B$4,A275*$B$4,,-$E$2,0))</f>
        <v>76516.165290617049</v>
      </c>
      <c r="C275" s="67"/>
      <c r="D275" s="67"/>
      <c r="E275" s="67"/>
      <c r="F275" s="67"/>
      <c r="G275" s="67"/>
      <c r="H275" s="67"/>
      <c r="I275" s="67"/>
      <c r="J275" s="67"/>
      <c r="K275" s="37">
        <f t="shared" si="17"/>
        <v>34</v>
      </c>
      <c r="L275" s="46">
        <f t="shared" si="18"/>
        <v>2420310.2421226571</v>
      </c>
      <c r="M275" s="67"/>
      <c r="N275" s="67"/>
      <c r="O275" s="67"/>
      <c r="P275" s="67"/>
      <c r="Q275" s="67"/>
      <c r="R275" s="67"/>
      <c r="S275" s="67"/>
      <c r="T275" s="67"/>
      <c r="U275" s="8"/>
    </row>
    <row r="276" spans="1:21" x14ac:dyDescent="0.35">
      <c r="A276" s="37">
        <f t="shared" si="16"/>
        <v>35</v>
      </c>
      <c r="B276" s="46">
        <f>IF($B$2=0,0,FV($B$3/$B$4,A276*$B$4,,-$E$2,0))</f>
        <v>81235.514938004504</v>
      </c>
      <c r="C276" s="67"/>
      <c r="D276" s="67"/>
      <c r="E276" s="67"/>
      <c r="F276" s="67"/>
      <c r="G276" s="67"/>
      <c r="H276" s="67"/>
      <c r="I276" s="67"/>
      <c r="J276" s="67"/>
      <c r="K276" s="37">
        <f t="shared" si="17"/>
        <v>35</v>
      </c>
      <c r="L276" s="46">
        <f t="shared" si="18"/>
        <v>2614288.8566500167</v>
      </c>
      <c r="M276" s="67"/>
      <c r="N276" s="67"/>
      <c r="O276" s="67"/>
      <c r="P276" s="67"/>
      <c r="Q276" s="67"/>
      <c r="R276" s="67"/>
      <c r="S276" s="67"/>
      <c r="T276" s="67"/>
      <c r="U276" s="8"/>
    </row>
    <row r="277" spans="1:21" x14ac:dyDescent="0.35">
      <c r="A277" s="37">
        <f t="shared" si="16"/>
        <v>36</v>
      </c>
      <c r="B277" s="46">
        <f>IF($B$2=0,0,FV($B$3/$B$4,A277*$B$4,,-$E$2,0))</f>
        <v>86245.943745066339</v>
      </c>
      <c r="C277" s="67"/>
      <c r="D277" s="67"/>
      <c r="E277" s="67"/>
      <c r="F277" s="67"/>
      <c r="G277" s="67"/>
      <c r="H277" s="67"/>
      <c r="I277" s="67"/>
      <c r="J277" s="67"/>
      <c r="K277" s="37">
        <f t="shared" si="17"/>
        <v>36</v>
      </c>
      <c r="L277" s="46">
        <f t="shared" si="18"/>
        <v>2820966.1880490179</v>
      </c>
      <c r="M277" s="67"/>
      <c r="N277" s="67"/>
      <c r="O277" s="67"/>
      <c r="P277" s="67"/>
      <c r="Q277" s="67"/>
      <c r="R277" s="67"/>
      <c r="S277" s="67"/>
      <c r="T277" s="67"/>
      <c r="U277" s="8"/>
    </row>
    <row r="278" spans="1:21" x14ac:dyDescent="0.35">
      <c r="A278" s="37">
        <f t="shared" si="16"/>
        <v>37</v>
      </c>
      <c r="B278" s="46">
        <f>IF($B$2=0,0,FV($B$3/$B$4,A278*$B$4,,-$E$2,0))</f>
        <v>91565.404837450595</v>
      </c>
      <c r="C278" s="67"/>
      <c r="D278" s="67"/>
      <c r="E278" s="67"/>
      <c r="F278" s="67"/>
      <c r="G278" s="67"/>
      <c r="H278" s="67"/>
      <c r="I278" s="67"/>
      <c r="J278" s="67"/>
      <c r="K278" s="37">
        <f t="shared" si="17"/>
        <v>37</v>
      </c>
      <c r="L278" s="46">
        <f t="shared" si="18"/>
        <v>3041104.1593319587</v>
      </c>
      <c r="M278" s="67"/>
      <c r="N278" s="67"/>
      <c r="O278" s="67"/>
      <c r="P278" s="67"/>
      <c r="Q278" s="67"/>
      <c r="R278" s="67"/>
      <c r="S278" s="67"/>
      <c r="T278" s="67"/>
      <c r="U278" s="8"/>
    </row>
    <row r="279" spans="1:21" x14ac:dyDescent="0.35">
      <c r="A279" s="37">
        <f t="shared" si="16"/>
        <v>38</v>
      </c>
      <c r="B279" s="46">
        <f>IF($B$2=0,0,FV($B$3/$B$4,A279*$B$4,,-$E$2,0))</f>
        <v>97212.958650311426</v>
      </c>
      <c r="C279" s="67"/>
      <c r="D279" s="67"/>
      <c r="E279" s="67"/>
      <c r="F279" s="67"/>
      <c r="G279" s="67"/>
      <c r="H279" s="67"/>
      <c r="I279" s="67"/>
      <c r="J279" s="67"/>
      <c r="K279" s="37">
        <f t="shared" si="17"/>
        <v>38</v>
      </c>
      <c r="L279" s="46">
        <f t="shared" si="18"/>
        <v>3275510.4088918762</v>
      </c>
      <c r="M279" s="67"/>
      <c r="N279" s="67"/>
      <c r="O279" s="67"/>
      <c r="P279" s="67"/>
      <c r="Q279" s="67"/>
      <c r="R279" s="67"/>
      <c r="S279" s="67"/>
      <c r="T279" s="67"/>
      <c r="U279" s="8"/>
    </row>
    <row r="280" spans="1:21" x14ac:dyDescent="0.35">
      <c r="A280" s="37">
        <f t="shared" si="16"/>
        <v>39</v>
      </c>
      <c r="B280" s="46">
        <f>IF($B$2=0,0,FV($B$3/$B$4,A280*$B$4,,-$E$2,0))</f>
        <v>103208.84122473653</v>
      </c>
      <c r="C280" s="67"/>
      <c r="D280" s="67"/>
      <c r="E280" s="67"/>
      <c r="F280" s="67"/>
      <c r="G280" s="67"/>
      <c r="H280" s="67"/>
      <c r="I280" s="67"/>
      <c r="J280" s="67"/>
      <c r="K280" s="37">
        <f t="shared" si="17"/>
        <v>39</v>
      </c>
      <c r="L280" s="46">
        <f t="shared" si="18"/>
        <v>3525041.0334253889</v>
      </c>
      <c r="M280" s="67"/>
      <c r="N280" s="67"/>
      <c r="O280" s="67"/>
      <c r="P280" s="67"/>
      <c r="Q280" s="67"/>
      <c r="R280" s="67"/>
      <c r="S280" s="67"/>
      <c r="T280" s="67"/>
      <c r="U280" s="8"/>
    </row>
    <row r="281" spans="1:21" x14ac:dyDescent="0.35">
      <c r="A281" s="37">
        <f t="shared" si="16"/>
        <v>40</v>
      </c>
      <c r="B281" s="46">
        <f>IF($B$2=0,0,FV($B$3/$B$4,A281*$B$4,,-$E$2,0))</f>
        <v>109574.53671654862</v>
      </c>
      <c r="C281" s="67"/>
      <c r="D281" s="67"/>
      <c r="E281" s="67"/>
      <c r="F281" s="67"/>
      <c r="G281" s="67"/>
      <c r="H281" s="67"/>
      <c r="I281" s="67"/>
      <c r="J281" s="67"/>
      <c r="K281" s="37">
        <f t="shared" si="17"/>
        <v>40</v>
      </c>
      <c r="L281" s="46">
        <f t="shared" si="18"/>
        <v>3790603.4954309124</v>
      </c>
      <c r="M281" s="67"/>
      <c r="N281" s="67"/>
      <c r="O281" s="67"/>
      <c r="P281" s="67"/>
      <c r="Q281" s="67"/>
      <c r="R281" s="67"/>
      <c r="S281" s="67"/>
      <c r="T281" s="67"/>
      <c r="U281" s="8"/>
    </row>
    <row r="282" spans="1:21" x14ac:dyDescent="0.3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8"/>
    </row>
    <row r="283" spans="1:21" x14ac:dyDescent="0.3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8"/>
    </row>
    <row r="284" spans="1:21" x14ac:dyDescent="0.3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8"/>
    </row>
    <row r="285" spans="1:21" x14ac:dyDescent="0.3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</row>
    <row r="286" spans="1:21" x14ac:dyDescent="0.3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 x14ac:dyDescent="0.3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</row>
    <row r="288" spans="1:21" x14ac:dyDescent="0.3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</row>
    <row r="289" spans="1:21" x14ac:dyDescent="0.3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</row>
    <row r="290" spans="1:21" x14ac:dyDescent="0.35">
      <c r="A290" s="8"/>
      <c r="B290" s="8"/>
      <c r="C290" s="8"/>
      <c r="D290" s="8"/>
      <c r="E290" s="3" t="s">
        <v>6</v>
      </c>
      <c r="F290" s="22" t="s">
        <v>34</v>
      </c>
      <c r="G290" s="30" t="s">
        <v>35</v>
      </c>
      <c r="H290" s="8"/>
      <c r="I290" s="8"/>
      <c r="J290" s="8"/>
      <c r="K290" s="3" t="s">
        <v>6</v>
      </c>
      <c r="L290" s="8" t="s">
        <v>34</v>
      </c>
      <c r="M290" s="8" t="s">
        <v>35</v>
      </c>
      <c r="N290" s="8"/>
      <c r="O290" s="8"/>
      <c r="P290" s="8"/>
      <c r="Q290" s="8"/>
      <c r="R290" s="8"/>
      <c r="S290" s="8"/>
      <c r="T290" s="8"/>
      <c r="U290" s="8"/>
    </row>
    <row r="291" spans="1:21" x14ac:dyDescent="0.35">
      <c r="A291" s="8"/>
      <c r="B291" s="8"/>
      <c r="C291" s="8"/>
      <c r="D291" s="8"/>
      <c r="E291" s="37">
        <v>1</v>
      </c>
      <c r="F291" s="42">
        <f>H3</f>
        <v>5.809466033408027E-2</v>
      </c>
      <c r="G291" s="54">
        <f>I3</f>
        <v>0.94190533966591972</v>
      </c>
      <c r="H291" s="8"/>
      <c r="I291" s="8"/>
      <c r="J291" s="8"/>
      <c r="K291" s="37">
        <v>1</v>
      </c>
      <c r="L291" s="69">
        <f>S3</f>
        <v>5.6603773584905662E-2</v>
      </c>
      <c r="M291" s="69">
        <f>T3</f>
        <v>0.94339622641509435</v>
      </c>
      <c r="N291" s="8"/>
      <c r="O291" s="8"/>
      <c r="P291" s="8"/>
      <c r="Q291" s="8"/>
      <c r="R291" s="8"/>
      <c r="S291" s="8"/>
      <c r="T291" s="8"/>
      <c r="U291" s="8"/>
    </row>
    <row r="292" spans="1:21" x14ac:dyDescent="0.35">
      <c r="A292" s="8"/>
      <c r="B292" s="8"/>
      <c r="C292" s="8"/>
      <c r="D292" s="8"/>
      <c r="E292" s="37">
        <f t="shared" ref="E292:E330" si="19">E291+1</f>
        <v>2</v>
      </c>
      <c r="F292" s="42">
        <f t="shared" ref="F292:G292" si="20">H4</f>
        <v>0.11281433110882862</v>
      </c>
      <c r="G292" s="54">
        <f t="shared" si="20"/>
        <v>0.88718566889117134</v>
      </c>
      <c r="H292" s="8"/>
      <c r="I292" s="8"/>
      <c r="J292" s="8"/>
      <c r="K292" s="37">
        <f t="shared" ref="K292:K330" si="21">K291+1</f>
        <v>2</v>
      </c>
      <c r="L292" s="69">
        <f t="shared" ref="L292:M292" si="22">S4</f>
        <v>9.0890200315850656E-2</v>
      </c>
      <c r="M292" s="69">
        <f t="shared" si="22"/>
        <v>0.9091097996841494</v>
      </c>
      <c r="N292" s="8"/>
      <c r="O292" s="8"/>
      <c r="P292" s="8"/>
      <c r="Q292" s="8"/>
      <c r="R292" s="8"/>
      <c r="S292" s="8"/>
      <c r="T292" s="8"/>
      <c r="U292" s="8"/>
    </row>
    <row r="293" spans="1:21" x14ac:dyDescent="0.35">
      <c r="A293" s="8"/>
      <c r="B293" s="8"/>
      <c r="C293" s="8"/>
      <c r="D293" s="8"/>
      <c r="E293" s="37">
        <f t="shared" si="19"/>
        <v>3</v>
      </c>
      <c r="F293" s="42">
        <f t="shared" ref="F293:G293" si="23">H5</f>
        <v>0.16435508119632486</v>
      </c>
      <c r="G293" s="54">
        <f t="shared" si="23"/>
        <v>0.83564491880367509</v>
      </c>
      <c r="H293" s="8"/>
      <c r="I293" s="8"/>
      <c r="J293" s="8"/>
      <c r="K293" s="37">
        <f t="shared" si="21"/>
        <v>3</v>
      </c>
      <c r="L293" s="69">
        <f t="shared" ref="L293:M293" si="24">S5</f>
        <v>0.11948343795068064</v>
      </c>
      <c r="M293" s="69">
        <f t="shared" si="24"/>
        <v>0.88051656204931938</v>
      </c>
      <c r="N293" s="8"/>
      <c r="O293" s="8"/>
      <c r="P293" s="8"/>
      <c r="Q293" s="8"/>
      <c r="R293" s="8"/>
      <c r="S293" s="8"/>
      <c r="T293" s="8"/>
      <c r="U293" s="8"/>
    </row>
    <row r="294" spans="1:21" x14ac:dyDescent="0.35">
      <c r="A294" s="8"/>
      <c r="B294" s="8"/>
      <c r="C294" s="8"/>
      <c r="D294" s="8"/>
      <c r="E294" s="37">
        <f t="shared" si="19"/>
        <v>4</v>
      </c>
      <c r="F294" s="42">
        <f t="shared" ref="F294:G294" si="25">H6</f>
        <v>0.21290158891412458</v>
      </c>
      <c r="G294" s="54">
        <f t="shared" si="25"/>
        <v>0.78709841108587542</v>
      </c>
      <c r="H294" s="8"/>
      <c r="I294" s="8"/>
      <c r="J294" s="8"/>
      <c r="K294" s="37">
        <f t="shared" si="21"/>
        <v>4</v>
      </c>
      <c r="L294" s="69">
        <f t="shared" ref="L294:M294" si="26">S6</f>
        <v>0.1453916037015415</v>
      </c>
      <c r="M294" s="69">
        <f t="shared" si="26"/>
        <v>0.85460839629845853</v>
      </c>
      <c r="N294" s="8"/>
      <c r="O294" s="8"/>
      <c r="P294" s="8"/>
      <c r="Q294" s="8"/>
      <c r="R294" s="8"/>
      <c r="S294" s="8"/>
      <c r="T294" s="8"/>
      <c r="U294" s="8"/>
    </row>
    <row r="295" spans="1:21" x14ac:dyDescent="0.35">
      <c r="A295" s="8"/>
      <c r="B295" s="8"/>
      <c r="C295" s="8"/>
      <c r="D295" s="8"/>
      <c r="E295" s="37">
        <f t="shared" si="19"/>
        <v>5</v>
      </c>
      <c r="F295" s="42">
        <f t="shared" ref="F295:G295" si="27">H7</f>
        <v>0.25862780375565281</v>
      </c>
      <c r="G295" s="54">
        <f t="shared" si="27"/>
        <v>0.74137219624434714</v>
      </c>
      <c r="H295" s="8"/>
      <c r="I295" s="8"/>
      <c r="J295" s="8"/>
      <c r="K295" s="37">
        <f t="shared" si="21"/>
        <v>5</v>
      </c>
      <c r="L295" s="69">
        <f t="shared" ref="L295:M295" si="28">S7</f>
        <v>0.16961959614975455</v>
      </c>
      <c r="M295" s="69">
        <f t="shared" si="28"/>
        <v>0.83038040385024547</v>
      </c>
      <c r="N295" s="8"/>
      <c r="O295" s="8"/>
      <c r="P295" s="8"/>
      <c r="Q295" s="8"/>
      <c r="R295" s="8"/>
      <c r="S295" s="8"/>
      <c r="T295" s="8"/>
      <c r="U295" s="8"/>
    </row>
    <row r="296" spans="1:21" x14ac:dyDescent="0.35">
      <c r="A296" s="8"/>
      <c r="B296" s="8"/>
      <c r="C296" s="8"/>
      <c r="D296" s="8"/>
      <c r="E296" s="37">
        <f t="shared" si="19"/>
        <v>6</v>
      </c>
      <c r="F296" s="42">
        <f t="shared" ref="F296:G296" si="29">H8</f>
        <v>0.30169756967759942</v>
      </c>
      <c r="G296" s="54">
        <f t="shared" si="29"/>
        <v>0.69830243032240058</v>
      </c>
      <c r="H296" s="8"/>
      <c r="I296" s="8"/>
      <c r="J296" s="8"/>
      <c r="K296" s="37">
        <f t="shared" si="21"/>
        <v>6</v>
      </c>
      <c r="L296" s="69">
        <f t="shared" ref="L296:M296" si="30">S8</f>
        <v>0.19262119307642808</v>
      </c>
      <c r="M296" s="69">
        <f t="shared" si="30"/>
        <v>0.80737880692357189</v>
      </c>
      <c r="N296" s="8"/>
      <c r="O296" s="8"/>
      <c r="P296" s="8"/>
      <c r="Q296" s="8"/>
      <c r="R296" s="8"/>
      <c r="S296" s="8"/>
      <c r="T296" s="8"/>
      <c r="U296" s="8"/>
    </row>
    <row r="297" spans="1:21" x14ac:dyDescent="0.35">
      <c r="A297" s="8"/>
      <c r="B297" s="8"/>
      <c r="C297" s="8"/>
      <c r="D297" s="8"/>
      <c r="E297" s="37">
        <f t="shared" si="19"/>
        <v>7</v>
      </c>
      <c r="F297" s="42">
        <f t="shared" ref="F297:G297" si="31">H9</f>
        <v>0.34226521217764211</v>
      </c>
      <c r="G297" s="54">
        <f t="shared" si="31"/>
        <v>0.65773478782235784</v>
      </c>
      <c r="H297" s="8"/>
      <c r="I297" s="8"/>
      <c r="J297" s="8"/>
      <c r="K297" s="37">
        <f t="shared" si="21"/>
        <v>7</v>
      </c>
      <c r="L297" s="69">
        <f t="shared" ref="L297:M297" si="32">S9</f>
        <v>0.2146438606259079</v>
      </c>
      <c r="M297" s="69">
        <f t="shared" si="32"/>
        <v>0.7853561393740921</v>
      </c>
      <c r="N297" s="8"/>
      <c r="O297" s="8"/>
      <c r="P297" s="8"/>
      <c r="Q297" s="8"/>
      <c r="R297" s="8"/>
      <c r="S297" s="8"/>
      <c r="T297" s="8"/>
      <c r="U297" s="8"/>
    </row>
    <row r="298" spans="1:21" x14ac:dyDescent="0.35">
      <c r="A298" s="8"/>
      <c r="B298" s="8"/>
      <c r="C298" s="8"/>
      <c r="D298" s="8"/>
      <c r="E298" s="37">
        <f t="shared" si="19"/>
        <v>8</v>
      </c>
      <c r="F298" s="42">
        <f t="shared" ref="F298:G298" si="33">H10</f>
        <v>0.38047609126609033</v>
      </c>
      <c r="G298" s="54">
        <f t="shared" si="33"/>
        <v>0.61952390873390972</v>
      </c>
      <c r="H298" s="8"/>
      <c r="I298" s="8"/>
      <c r="J298" s="8"/>
      <c r="K298" s="37">
        <f t="shared" si="21"/>
        <v>8</v>
      </c>
      <c r="L298" s="69">
        <f t="shared" ref="L298:M298" si="34">S10</f>
        <v>0.23584112954621936</v>
      </c>
      <c r="M298" s="69">
        <f t="shared" si="34"/>
        <v>0.76415887045378061</v>
      </c>
      <c r="N298" s="8"/>
      <c r="O298" s="8"/>
      <c r="P298" s="8"/>
      <c r="Q298" s="8"/>
      <c r="R298" s="8"/>
      <c r="S298" s="8"/>
      <c r="T298" s="8"/>
      <c r="U298" s="8"/>
    </row>
    <row r="299" spans="1:21" x14ac:dyDescent="0.35">
      <c r="A299" s="8"/>
      <c r="B299" s="8"/>
      <c r="C299" s="8"/>
      <c r="D299" s="8"/>
      <c r="E299" s="37">
        <f t="shared" si="19"/>
        <v>9</v>
      </c>
      <c r="F299" s="42">
        <f t="shared" ref="F299:G299" si="35">H11</f>
        <v>0.41646712231282862</v>
      </c>
      <c r="G299" s="54">
        <f t="shared" si="35"/>
        <v>0.58353287768717133</v>
      </c>
      <c r="H299" s="8"/>
      <c r="I299" s="8"/>
      <c r="J299" s="8"/>
      <c r="K299" s="37">
        <f t="shared" si="21"/>
        <v>9</v>
      </c>
      <c r="L299" s="69">
        <f t="shared" ref="L299:M299" si="36">S11</f>
        <v>0.25631735925605287</v>
      </c>
      <c r="M299" s="69">
        <f t="shared" si="36"/>
        <v>0.74368264074394719</v>
      </c>
      <c r="N299" s="8"/>
      <c r="O299" s="8"/>
      <c r="P299" s="8"/>
      <c r="Q299" s="8"/>
      <c r="R299" s="8"/>
      <c r="S299" s="8"/>
      <c r="T299" s="8"/>
      <c r="U299" s="8"/>
    </row>
    <row r="300" spans="1:21" x14ac:dyDescent="0.35">
      <c r="A300" s="8"/>
      <c r="B300" s="8"/>
      <c r="C300" s="8"/>
      <c r="D300" s="8"/>
      <c r="E300" s="37">
        <f t="shared" si="19"/>
        <v>10</v>
      </c>
      <c r="F300" s="42">
        <f t="shared" ref="F300:G300" si="37">H12</f>
        <v>0.45036726663583337</v>
      </c>
      <c r="G300" s="54">
        <f t="shared" si="37"/>
        <v>0.54963273336416663</v>
      </c>
      <c r="H300" s="8"/>
      <c r="I300" s="8"/>
      <c r="J300" s="8"/>
      <c r="K300" s="37">
        <f t="shared" si="21"/>
        <v>10</v>
      </c>
      <c r="L300" s="69">
        <f t="shared" ref="L300:M300" si="38">S12</f>
        <v>0.27614831271437729</v>
      </c>
      <c r="M300" s="69">
        <f t="shared" si="38"/>
        <v>0.72385168728562266</v>
      </c>
      <c r="N300" s="8"/>
      <c r="O300" s="8"/>
      <c r="P300" s="8"/>
      <c r="Q300" s="8"/>
      <c r="R300" s="8"/>
      <c r="S300" s="8"/>
      <c r="T300" s="8"/>
      <c r="U300" s="8"/>
    </row>
    <row r="301" spans="1:21" x14ac:dyDescent="0.35">
      <c r="A301" s="8"/>
      <c r="B301" s="8"/>
      <c r="C301" s="8"/>
      <c r="D301" s="8"/>
      <c r="E301" s="37">
        <f t="shared" si="19"/>
        <v>11</v>
      </c>
      <c r="F301" s="42">
        <f t="shared" ref="F301:G301" si="39">H13</f>
        <v>0.48229799358911668</v>
      </c>
      <c r="G301" s="54">
        <f t="shared" si="39"/>
        <v>0.51770200641088326</v>
      </c>
      <c r="H301" s="8"/>
      <c r="I301" s="8"/>
      <c r="J301" s="8"/>
      <c r="K301" s="37">
        <f t="shared" si="21"/>
        <v>11</v>
      </c>
      <c r="L301" s="69">
        <f t="shared" ref="L301:M301" si="40">S13</f>
        <v>0.32603668244783396</v>
      </c>
      <c r="M301" s="69">
        <f t="shared" si="40"/>
        <v>0.6739633175521661</v>
      </c>
      <c r="N301" s="8"/>
      <c r="O301" s="8"/>
      <c r="P301" s="8"/>
      <c r="Q301" s="8"/>
      <c r="R301" s="8"/>
      <c r="S301" s="8"/>
      <c r="T301" s="8"/>
      <c r="U301" s="8"/>
    </row>
    <row r="302" spans="1:21" x14ac:dyDescent="0.35">
      <c r="A302" s="8"/>
      <c r="B302" s="8"/>
      <c r="C302" s="8"/>
      <c r="D302" s="8"/>
      <c r="E302" s="37">
        <f t="shared" si="19"/>
        <v>12</v>
      </c>
      <c r="F302" s="42">
        <f t="shared" ref="F302:G302" si="41">H14</f>
        <v>0.5123737158058288</v>
      </c>
      <c r="G302" s="54">
        <f t="shared" si="41"/>
        <v>0.48762628419417114</v>
      </c>
      <c r="H302" s="8"/>
      <c r="I302" s="8"/>
      <c r="J302" s="8"/>
      <c r="K302" s="37">
        <f t="shared" si="21"/>
        <v>12</v>
      </c>
      <c r="L302" s="69">
        <f t="shared" ref="L302:M302" si="42">S14</f>
        <v>0.33806038248907183</v>
      </c>
      <c r="M302" s="69">
        <f t="shared" si="42"/>
        <v>0.66193961751092822</v>
      </c>
      <c r="N302" s="8"/>
      <c r="O302" s="8"/>
      <c r="P302" s="8"/>
      <c r="Q302" s="8"/>
      <c r="R302" s="8"/>
      <c r="S302" s="8"/>
      <c r="T302" s="8"/>
      <c r="U302" s="8"/>
    </row>
    <row r="303" spans="1:21" x14ac:dyDescent="0.35">
      <c r="A303" s="8"/>
      <c r="B303" s="8"/>
      <c r="C303" s="8"/>
      <c r="D303" s="8"/>
      <c r="E303" s="37">
        <f t="shared" si="19"/>
        <v>13</v>
      </c>
      <c r="F303" s="42">
        <f t="shared" ref="F303:G303" si="43">H15</f>
        <v>0.54070219915605899</v>
      </c>
      <c r="G303" s="54">
        <f t="shared" si="43"/>
        <v>0.45929780084394106</v>
      </c>
      <c r="H303" s="8"/>
      <c r="I303" s="8"/>
      <c r="J303" s="8"/>
      <c r="K303" s="37">
        <f t="shared" si="21"/>
        <v>13</v>
      </c>
      <c r="L303" s="69">
        <f t="shared" ref="L303:M303" si="44">S15</f>
        <v>0.35091988454652029</v>
      </c>
      <c r="M303" s="69">
        <f t="shared" si="44"/>
        <v>0.64908011545347977</v>
      </c>
      <c r="N303" s="8"/>
      <c r="O303" s="8"/>
      <c r="P303" s="8"/>
      <c r="Q303" s="8"/>
      <c r="R303" s="8"/>
      <c r="S303" s="8"/>
      <c r="T303" s="8"/>
      <c r="U303" s="8"/>
    </row>
    <row r="304" spans="1:21" x14ac:dyDescent="0.35">
      <c r="A304" s="8"/>
      <c r="B304" s="8"/>
      <c r="C304" s="8"/>
      <c r="D304" s="8"/>
      <c r="E304" s="37">
        <f t="shared" si="19"/>
        <v>14</v>
      </c>
      <c r="F304" s="42">
        <f t="shared" ref="F304:G304" si="45">H16</f>
        <v>0.56738494888827784</v>
      </c>
      <c r="G304" s="54">
        <f t="shared" si="45"/>
        <v>0.43261505111172222</v>
      </c>
      <c r="H304" s="8"/>
      <c r="I304" s="8"/>
      <c r="J304" s="8"/>
      <c r="K304" s="37">
        <f t="shared" si="21"/>
        <v>14</v>
      </c>
      <c r="L304" s="69">
        <f t="shared" ref="L304:M304" si="46">S16</f>
        <v>0.36432653855523006</v>
      </c>
      <c r="M304" s="69">
        <f t="shared" si="46"/>
        <v>0.63567346144476999</v>
      </c>
      <c r="N304" s="8"/>
      <c r="O304" s="8"/>
      <c r="P304" s="8"/>
      <c r="Q304" s="8"/>
      <c r="R304" s="8"/>
      <c r="S304" s="8"/>
      <c r="T304" s="8"/>
      <c r="U304" s="8"/>
    </row>
    <row r="305" spans="1:21" x14ac:dyDescent="0.35">
      <c r="A305" s="8"/>
      <c r="B305" s="8"/>
      <c r="C305" s="8"/>
      <c r="D305" s="8"/>
      <c r="E305" s="37">
        <f t="shared" si="19"/>
        <v>15</v>
      </c>
      <c r="F305" s="42">
        <f t="shared" ref="F305:G305" si="47">H17</f>
        <v>0.59251757333802402</v>
      </c>
      <c r="G305" s="54">
        <f t="shared" si="47"/>
        <v>0.40748242666197593</v>
      </c>
      <c r="H305" s="8"/>
      <c r="I305" s="8"/>
      <c r="J305" s="8"/>
      <c r="K305" s="37">
        <f t="shared" si="21"/>
        <v>15</v>
      </c>
      <c r="L305" s="69">
        <f t="shared" ref="L305:M305" si="48">S17</f>
        <v>0.37807727487851511</v>
      </c>
      <c r="M305" s="69">
        <f t="shared" si="48"/>
        <v>0.62192272512148494</v>
      </c>
      <c r="N305" s="8"/>
      <c r="O305" s="8"/>
      <c r="P305" s="8"/>
      <c r="Q305" s="8"/>
      <c r="R305" s="8"/>
      <c r="S305" s="8"/>
      <c r="T305" s="8"/>
      <c r="U305" s="8"/>
    </row>
    <row r="306" spans="1:21" x14ac:dyDescent="0.35">
      <c r="A306" s="8"/>
      <c r="B306" s="8"/>
      <c r="C306" s="8"/>
      <c r="D306" s="8"/>
      <c r="E306" s="37">
        <f t="shared" si="19"/>
        <v>16</v>
      </c>
      <c r="F306" s="42">
        <f t="shared" ref="F306:G306" si="49">H18</f>
        <v>0.61619012650705829</v>
      </c>
      <c r="G306" s="54">
        <f t="shared" si="49"/>
        <v>0.38380987349294166</v>
      </c>
      <c r="H306" s="8"/>
      <c r="I306" s="8"/>
      <c r="J306" s="8"/>
      <c r="K306" s="37">
        <f t="shared" si="21"/>
        <v>16</v>
      </c>
      <c r="L306" s="69">
        <f t="shared" ref="L306:M306" si="50">S18</f>
        <v>0.39202616920795069</v>
      </c>
      <c r="M306" s="69">
        <f t="shared" si="50"/>
        <v>0.60797383079204936</v>
      </c>
      <c r="N306" s="8"/>
      <c r="O306" s="8"/>
      <c r="P306" s="8"/>
      <c r="Q306" s="8"/>
      <c r="R306" s="8"/>
      <c r="S306" s="8"/>
      <c r="T306" s="8"/>
      <c r="U306" s="8"/>
    </row>
    <row r="307" spans="1:21" x14ac:dyDescent="0.35">
      <c r="A307" s="8"/>
      <c r="B307" s="8"/>
      <c r="C307" s="8"/>
      <c r="D307" s="8"/>
      <c r="E307" s="37">
        <f t="shared" si="19"/>
        <v>17</v>
      </c>
      <c r="F307" s="42">
        <f t="shared" ref="F307:G307" si="51">H19</f>
        <v>0.63848743074049708</v>
      </c>
      <c r="G307" s="54">
        <f t="shared" si="51"/>
        <v>0.36151256925950287</v>
      </c>
      <c r="H307" s="8"/>
      <c r="I307" s="8"/>
      <c r="J307" s="8"/>
      <c r="K307" s="37">
        <f t="shared" si="21"/>
        <v>17</v>
      </c>
      <c r="L307" s="69">
        <f t="shared" ref="L307:M307" si="52">S19</f>
        <v>0.40606650334404892</v>
      </c>
      <c r="M307" s="69">
        <f t="shared" si="52"/>
        <v>0.59393349665595108</v>
      </c>
      <c r="N307" s="8"/>
      <c r="O307" s="8"/>
      <c r="P307" s="8"/>
      <c r="Q307" s="8"/>
      <c r="R307" s="8"/>
      <c r="S307" s="8"/>
      <c r="T307" s="8"/>
      <c r="U307" s="8"/>
    </row>
    <row r="308" spans="1:21" x14ac:dyDescent="0.35">
      <c r="A308" s="8"/>
      <c r="B308" s="8"/>
      <c r="C308" s="8"/>
      <c r="D308" s="8"/>
      <c r="E308" s="37">
        <f t="shared" si="19"/>
        <v>18</v>
      </c>
      <c r="F308" s="42">
        <f t="shared" ref="F308:G308" si="53">H20</f>
        <v>0.65948938065812868</v>
      </c>
      <c r="G308" s="54">
        <f t="shared" si="53"/>
        <v>0.34051061934187127</v>
      </c>
      <c r="H308" s="8"/>
      <c r="I308" s="8"/>
      <c r="J308" s="8"/>
      <c r="K308" s="37">
        <f t="shared" si="21"/>
        <v>18</v>
      </c>
      <c r="L308" s="69">
        <f t="shared" ref="L308:M308" si="54">S20</f>
        <v>0.42011908762239764</v>
      </c>
      <c r="M308" s="69">
        <f t="shared" si="54"/>
        <v>0.57988091237760242</v>
      </c>
      <c r="N308" s="8"/>
      <c r="O308" s="8"/>
      <c r="P308" s="8"/>
      <c r="Q308" s="8"/>
      <c r="R308" s="8"/>
      <c r="S308" s="8"/>
      <c r="T308" s="8"/>
      <c r="U308" s="8"/>
    </row>
    <row r="309" spans="1:21" x14ac:dyDescent="0.35">
      <c r="A309" s="8"/>
      <c r="B309" s="8"/>
      <c r="C309" s="8"/>
      <c r="D309" s="8"/>
      <c r="E309" s="37">
        <f t="shared" si="19"/>
        <v>19</v>
      </c>
      <c r="F309" s="42">
        <f t="shared" ref="F309:G309" si="55">H21</f>
        <v>0.67927122942894202</v>
      </c>
      <c r="G309" s="54">
        <f t="shared" si="55"/>
        <v>0.32072877057105803</v>
      </c>
      <c r="H309" s="8"/>
      <c r="I309" s="8"/>
      <c r="J309" s="8"/>
      <c r="K309" s="37">
        <f t="shared" si="21"/>
        <v>19</v>
      </c>
      <c r="L309" s="69">
        <f t="shared" ref="L309:M309" si="56">S21</f>
        <v>0.43412445220680951</v>
      </c>
      <c r="M309" s="69">
        <f t="shared" si="56"/>
        <v>0.56587554779319049</v>
      </c>
      <c r="N309" s="8"/>
      <c r="O309" s="8"/>
      <c r="P309" s="8"/>
      <c r="Q309" s="8"/>
      <c r="R309" s="8"/>
      <c r="S309" s="8"/>
      <c r="T309" s="8"/>
      <c r="U309" s="8"/>
    </row>
    <row r="310" spans="1:21" x14ac:dyDescent="0.35">
      <c r="A310" s="8"/>
      <c r="B310" s="8"/>
      <c r="C310" s="8"/>
      <c r="D310" s="8"/>
      <c r="E310" s="37">
        <f t="shared" si="19"/>
        <v>20</v>
      </c>
      <c r="F310" s="42">
        <f t="shared" ref="F310:G310" si="57">H22</f>
        <v>0.69790385841463476</v>
      </c>
      <c r="G310" s="54">
        <f t="shared" si="57"/>
        <v>0.30209614158536524</v>
      </c>
      <c r="H310" s="8"/>
      <c r="I310" s="8"/>
      <c r="J310" s="8"/>
      <c r="K310" s="37">
        <f t="shared" si="21"/>
        <v>20</v>
      </c>
      <c r="L310" s="69">
        <f t="shared" ref="L310:M310" si="58">S22</f>
        <v>0.47173352346352049</v>
      </c>
      <c r="M310" s="69">
        <f t="shared" si="58"/>
        <v>0.52826647653647951</v>
      </c>
      <c r="N310" s="8"/>
      <c r="O310" s="8"/>
      <c r="P310" s="8"/>
      <c r="Q310" s="8"/>
      <c r="R310" s="8"/>
      <c r="S310" s="8"/>
      <c r="T310" s="8"/>
      <c r="U310" s="8"/>
    </row>
    <row r="311" spans="1:21" x14ac:dyDescent="0.35">
      <c r="A311" s="8"/>
      <c r="B311" s="8"/>
      <c r="C311" s="8"/>
      <c r="D311" s="8"/>
      <c r="E311" s="37">
        <f t="shared" si="19"/>
        <v>21</v>
      </c>
      <c r="F311" s="42">
        <f t="shared" ref="F311:G311" si="59">H23</f>
        <v>0.71545403114827288</v>
      </c>
      <c r="G311" s="54">
        <f t="shared" si="59"/>
        <v>0.28454596885172717</v>
      </c>
      <c r="H311" s="8"/>
      <c r="I311" s="8"/>
      <c r="J311" s="8"/>
      <c r="K311" s="37">
        <f t="shared" si="21"/>
        <v>21</v>
      </c>
      <c r="L311" s="69">
        <f t="shared" ref="L311:M311" si="60">S23</f>
        <v>0.48219119887827971</v>
      </c>
      <c r="M311" s="69">
        <f t="shared" si="60"/>
        <v>0.51780880112172034</v>
      </c>
      <c r="N311" s="8"/>
      <c r="O311" s="8"/>
      <c r="P311" s="8"/>
      <c r="Q311" s="8"/>
      <c r="R311" s="8"/>
      <c r="S311" s="8"/>
      <c r="T311" s="8"/>
      <c r="U311" s="8"/>
    </row>
    <row r="312" spans="1:21" x14ac:dyDescent="0.35">
      <c r="A312" s="8"/>
      <c r="B312" s="8"/>
      <c r="C312" s="8"/>
      <c r="D312" s="8"/>
      <c r="E312" s="37">
        <f t="shared" si="19"/>
        <v>22</v>
      </c>
      <c r="F312" s="42">
        <f t="shared" ref="F312:G312" si="61">H24</f>
        <v>0.73198463255814572</v>
      </c>
      <c r="G312" s="54">
        <f t="shared" si="61"/>
        <v>0.26801536744185428</v>
      </c>
      <c r="H312" s="8"/>
      <c r="I312" s="8"/>
      <c r="J312" s="8"/>
      <c r="K312" s="37">
        <f t="shared" si="21"/>
        <v>22</v>
      </c>
      <c r="L312" s="69">
        <f t="shared" ref="L312:M312" si="62">S24</f>
        <v>0.49295335354300068</v>
      </c>
      <c r="M312" s="69">
        <f t="shared" si="62"/>
        <v>0.50704664645699926</v>
      </c>
      <c r="N312" s="8"/>
      <c r="O312" s="8"/>
      <c r="P312" s="8"/>
      <c r="Q312" s="8"/>
      <c r="R312" s="8"/>
      <c r="S312" s="8"/>
      <c r="T312" s="8"/>
      <c r="U312" s="8"/>
    </row>
    <row r="313" spans="1:21" x14ac:dyDescent="0.35">
      <c r="A313" s="8"/>
      <c r="B313" s="8"/>
      <c r="C313" s="8"/>
      <c r="D313" s="8"/>
      <c r="E313" s="37">
        <f t="shared" si="19"/>
        <v>23</v>
      </c>
      <c r="F313" s="42">
        <f t="shared" ref="F313:G313" si="63">H25</f>
        <v>0.74755489429399402</v>
      </c>
      <c r="G313" s="54">
        <f t="shared" si="63"/>
        <v>0.25244510570600603</v>
      </c>
      <c r="H313" s="8"/>
      <c r="I313" s="8"/>
      <c r="J313" s="8"/>
      <c r="K313" s="37">
        <f t="shared" si="21"/>
        <v>23</v>
      </c>
      <c r="L313" s="69">
        <f t="shared" ref="L313:M313" si="64">S25</f>
        <v>0.50392616940718526</v>
      </c>
      <c r="M313" s="69">
        <f t="shared" si="64"/>
        <v>0.49607383059281474</v>
      </c>
      <c r="N313" s="8"/>
      <c r="O313" s="8"/>
      <c r="P313" s="8"/>
      <c r="Q313" s="8"/>
      <c r="R313" s="8"/>
      <c r="S313" s="8"/>
      <c r="T313" s="8"/>
      <c r="U313" s="8"/>
    </row>
    <row r="314" spans="1:21" x14ac:dyDescent="0.35">
      <c r="A314" s="8"/>
      <c r="B314" s="8"/>
      <c r="C314" s="8"/>
      <c r="D314" s="8"/>
      <c r="E314" s="37">
        <f t="shared" si="19"/>
        <v>24</v>
      </c>
      <c r="F314" s="42">
        <f t="shared" ref="F314:G314" si="65">H26</f>
        <v>0.76222060696298544</v>
      </c>
      <c r="G314" s="54">
        <f t="shared" si="65"/>
        <v>0.23777939303701462</v>
      </c>
      <c r="H314" s="8"/>
      <c r="I314" s="8"/>
      <c r="J314" s="8"/>
      <c r="K314" s="37">
        <f t="shared" si="21"/>
        <v>24</v>
      </c>
      <c r="L314" s="69">
        <f t="shared" ref="L314:M314" si="66">S26</f>
        <v>0.51503451468795824</v>
      </c>
      <c r="M314" s="69">
        <f t="shared" si="66"/>
        <v>0.48496548531204181</v>
      </c>
      <c r="N314" s="8"/>
      <c r="O314" s="8"/>
      <c r="P314" s="8"/>
      <c r="Q314" s="8"/>
      <c r="R314" s="8"/>
      <c r="S314" s="8"/>
      <c r="T314" s="8"/>
      <c r="U314" s="8"/>
    </row>
    <row r="315" spans="1:21" x14ac:dyDescent="0.35">
      <c r="A315" s="8"/>
      <c r="B315" s="8"/>
      <c r="C315" s="8"/>
      <c r="D315" s="8"/>
      <c r="E315" s="37">
        <f t="shared" si="19"/>
        <v>25</v>
      </c>
      <c r="F315" s="42">
        <f t="shared" ref="F315:G315" si="67">H27</f>
        <v>0.77603432003591455</v>
      </c>
      <c r="G315" s="54">
        <f t="shared" si="67"/>
        <v>0.22396567996408545</v>
      </c>
      <c r="H315" s="8"/>
      <c r="I315" s="8"/>
      <c r="J315" s="8"/>
      <c r="K315" s="37">
        <f t="shared" si="21"/>
        <v>25</v>
      </c>
      <c r="L315" s="69">
        <f t="shared" ref="L315:M315" si="68">S27</f>
        <v>0.5262177781001226</v>
      </c>
      <c r="M315" s="69">
        <f t="shared" si="68"/>
        <v>0.47378222189987745</v>
      </c>
      <c r="N315" s="8"/>
      <c r="O315" s="8"/>
      <c r="P315" s="8"/>
      <c r="Q315" s="8"/>
      <c r="R315" s="8"/>
      <c r="S315" s="8"/>
      <c r="T315" s="8"/>
      <c r="U315" s="8"/>
    </row>
    <row r="316" spans="1:21" x14ac:dyDescent="0.35">
      <c r="A316" s="8"/>
      <c r="B316" s="8"/>
      <c r="C316" s="8"/>
      <c r="D316" s="8"/>
      <c r="E316" s="37">
        <f t="shared" si="19"/>
        <v>26</v>
      </c>
      <c r="F316" s="42">
        <f t="shared" ref="F316:G316" si="69">H28</f>
        <v>0.7890455301399194</v>
      </c>
      <c r="G316" s="54">
        <f t="shared" si="69"/>
        <v>0.21095446986008054</v>
      </c>
      <c r="H316" s="8"/>
      <c r="I316" s="8"/>
      <c r="J316" s="8"/>
      <c r="K316" s="37">
        <f t="shared" si="21"/>
        <v>26</v>
      </c>
      <c r="L316" s="69">
        <f t="shared" ref="L316:M316" si="70">S28</f>
        <v>0.53742675261383877</v>
      </c>
      <c r="M316" s="69">
        <f t="shared" si="70"/>
        <v>0.46257324738616123</v>
      </c>
      <c r="N316" s="8"/>
      <c r="O316" s="8"/>
      <c r="P316" s="8"/>
      <c r="Q316" s="8"/>
      <c r="R316" s="8"/>
      <c r="S316" s="8"/>
      <c r="T316" s="8"/>
      <c r="U316" s="8"/>
    </row>
    <row r="317" spans="1:21" x14ac:dyDescent="0.35">
      <c r="A317" s="8"/>
      <c r="B317" s="8"/>
      <c r="C317" s="8"/>
      <c r="D317" s="8"/>
      <c r="E317" s="37">
        <f t="shared" si="19"/>
        <v>27</v>
      </c>
      <c r="F317" s="42">
        <f t="shared" ref="F317:G317" si="71">H29</f>
        <v>0.80130085841239684</v>
      </c>
      <c r="G317" s="54">
        <f t="shared" si="71"/>
        <v>0.19869914158760321</v>
      </c>
      <c r="H317" s="8"/>
      <c r="I317" s="8"/>
      <c r="J317" s="8"/>
      <c r="K317" s="37">
        <f t="shared" si="21"/>
        <v>27</v>
      </c>
      <c r="L317" s="69">
        <f t="shared" ref="L317:M317" si="72">S29</f>
        <v>0.54862127555424878</v>
      </c>
      <c r="M317" s="69">
        <f t="shared" si="72"/>
        <v>0.45137872444575122</v>
      </c>
      <c r="N317" s="8"/>
      <c r="O317" s="8"/>
      <c r="P317" s="8"/>
      <c r="Q317" s="8"/>
      <c r="R317" s="8"/>
      <c r="S317" s="8"/>
      <c r="T317" s="8"/>
      <c r="U317" s="8"/>
    </row>
    <row r="318" spans="1:21" x14ac:dyDescent="0.35">
      <c r="A318" s="8"/>
      <c r="B318" s="8"/>
      <c r="C318" s="8"/>
      <c r="D318" s="8"/>
      <c r="E318" s="37">
        <f t="shared" si="19"/>
        <v>28</v>
      </c>
      <c r="F318" s="42">
        <f t="shared" ref="F318:G318" si="73">H30</f>
        <v>0.81284421755160197</v>
      </c>
      <c r="G318" s="54">
        <f t="shared" si="73"/>
        <v>0.18715578244839806</v>
      </c>
      <c r="H318" s="8"/>
      <c r="I318" s="8"/>
      <c r="J318" s="8"/>
      <c r="K318" s="37">
        <f t="shared" si="21"/>
        <v>28</v>
      </c>
      <c r="L318" s="69">
        <f t="shared" ref="L318:M318" si="74">S30</f>
        <v>0.55976842140574945</v>
      </c>
      <c r="M318" s="69">
        <f t="shared" si="74"/>
        <v>0.44023157859425061</v>
      </c>
      <c r="N318" s="8"/>
      <c r="O318" s="8"/>
      <c r="P318" s="8"/>
      <c r="Q318" s="8"/>
      <c r="R318" s="8"/>
      <c r="S318" s="8"/>
      <c r="T318" s="8"/>
      <c r="U318" s="8"/>
    </row>
    <row r="319" spans="1:21" x14ac:dyDescent="0.35">
      <c r="A319" s="8"/>
      <c r="B319" s="8"/>
      <c r="C319" s="8"/>
      <c r="D319" s="8"/>
      <c r="E319" s="37">
        <f t="shared" si="19"/>
        <v>29</v>
      </c>
      <c r="F319" s="42">
        <f t="shared" ref="F319:G319" si="75">H31</f>
        <v>0.8237169691625007</v>
      </c>
      <c r="G319" s="54">
        <f t="shared" si="75"/>
        <v>0.17628303083749933</v>
      </c>
      <c r="H319" s="8"/>
      <c r="I319" s="8"/>
      <c r="J319" s="8"/>
      <c r="K319" s="37">
        <f t="shared" si="21"/>
        <v>29</v>
      </c>
      <c r="L319" s="69">
        <f t="shared" ref="L319:M319" si="76">S31</f>
        <v>0.57084110366932872</v>
      </c>
      <c r="M319" s="69">
        <f t="shared" si="76"/>
        <v>0.42915889633067134</v>
      </c>
      <c r="N319" s="8"/>
      <c r="O319" s="8"/>
      <c r="P319" s="8"/>
      <c r="Q319" s="8"/>
      <c r="R319" s="8"/>
      <c r="S319" s="8"/>
      <c r="T319" s="8"/>
      <c r="U319" s="8"/>
    </row>
    <row r="320" spans="1:21" x14ac:dyDescent="0.35">
      <c r="A320" s="8"/>
      <c r="B320" s="8"/>
      <c r="C320" s="8"/>
      <c r="D320" s="8"/>
      <c r="E320" s="37">
        <f t="shared" si="19"/>
        <v>30</v>
      </c>
      <c r="F320" s="42">
        <f t="shared" ref="F320:G320" si="77">H32</f>
        <v>0.83395807196166738</v>
      </c>
      <c r="G320" s="54">
        <f t="shared" si="77"/>
        <v>0.16604192803833256</v>
      </c>
      <c r="H320" s="8"/>
      <c r="I320" s="8"/>
      <c r="J320" s="8"/>
      <c r="K320" s="37">
        <f t="shared" si="21"/>
        <v>30</v>
      </c>
      <c r="L320" s="69">
        <f t="shared" ref="L320:M320" si="78">S32</f>
        <v>0.58181698299084283</v>
      </c>
      <c r="M320" s="69">
        <f t="shared" si="78"/>
        <v>0.41818301700915722</v>
      </c>
      <c r="N320" s="8"/>
      <c r="O320" s="8"/>
      <c r="P320" s="8"/>
      <c r="Q320" s="8"/>
      <c r="R320" s="8"/>
      <c r="S320" s="8"/>
      <c r="T320" s="8"/>
      <c r="U320" s="8"/>
    </row>
    <row r="321" spans="1:21" x14ac:dyDescent="0.35">
      <c r="A321" s="8"/>
      <c r="B321" s="8"/>
      <c r="C321" s="8"/>
      <c r="D321" s="8"/>
      <c r="E321" s="37">
        <f t="shared" si="19"/>
        <v>31</v>
      </c>
      <c r="F321" s="42">
        <f t="shared" ref="F321:G321" si="79">H33</f>
        <v>0.84360422137227009</v>
      </c>
      <c r="G321" s="54">
        <f t="shared" si="79"/>
        <v>0.15639577862772985</v>
      </c>
      <c r="H321" s="8"/>
      <c r="I321" s="8"/>
      <c r="J321" s="8"/>
      <c r="K321" s="37">
        <f t="shared" si="21"/>
        <v>31</v>
      </c>
      <c r="L321" s="69">
        <f t="shared" ref="L321:M321" si="80">S33</f>
        <v>0.59267760705858541</v>
      </c>
      <c r="M321" s="69">
        <f t="shared" si="80"/>
        <v>0.40732239294141459</v>
      </c>
      <c r="N321" s="8"/>
      <c r="O321" s="8"/>
      <c r="P321" s="8"/>
      <c r="Q321" s="8"/>
      <c r="R321" s="8"/>
      <c r="S321" s="8"/>
      <c r="T321" s="8"/>
      <c r="U321" s="8"/>
    </row>
    <row r="322" spans="1:21" x14ac:dyDescent="0.35">
      <c r="A322" s="8"/>
      <c r="B322" s="8"/>
      <c r="C322" s="8"/>
      <c r="D322" s="8"/>
      <c r="E322" s="37">
        <f t="shared" si="19"/>
        <v>32</v>
      </c>
      <c r="F322" s="42">
        <f t="shared" ref="F322:G322" si="81">H34</f>
        <v>0.85268998100933213</v>
      </c>
      <c r="G322" s="54">
        <f t="shared" si="81"/>
        <v>0.14731001899066784</v>
      </c>
      <c r="H322" s="8"/>
      <c r="I322" s="8"/>
      <c r="J322" s="8"/>
      <c r="K322" s="37">
        <f t="shared" si="21"/>
        <v>32</v>
      </c>
      <c r="L322" s="69">
        <f t="shared" ref="L322:M322" si="82">S34</f>
        <v>0.60340772761856032</v>
      </c>
      <c r="M322" s="69">
        <f t="shared" si="82"/>
        <v>0.39659227238143974</v>
      </c>
      <c r="N322" s="8"/>
      <c r="O322" s="8"/>
      <c r="P322" s="8"/>
      <c r="Q322" s="8"/>
      <c r="R322" s="8"/>
      <c r="S322" s="8"/>
      <c r="T322" s="8"/>
      <c r="U322" s="8"/>
    </row>
    <row r="323" spans="1:21" x14ac:dyDescent="0.35">
      <c r="A323" s="8"/>
      <c r="B323" s="8"/>
      <c r="C323" s="8"/>
      <c r="D323" s="8"/>
      <c r="E323" s="37">
        <f t="shared" si="19"/>
        <v>33</v>
      </c>
      <c r="F323" s="42">
        <f t="shared" ref="F323:G323" si="83">H35</f>
        <v>0.86124790652640193</v>
      </c>
      <c r="G323" s="54">
        <f t="shared" si="83"/>
        <v>0.1387520934735981</v>
      </c>
      <c r="H323" s="8"/>
      <c r="I323" s="8"/>
      <c r="J323" s="8"/>
      <c r="K323" s="37">
        <f t="shared" si="21"/>
        <v>33</v>
      </c>
      <c r="L323" s="69">
        <f t="shared" ref="L323:M323" si="84">S35</f>
        <v>0.61399475407277881</v>
      </c>
      <c r="M323" s="69">
        <f t="shared" si="84"/>
        <v>0.38600524592722113</v>
      </c>
      <c r="N323" s="8"/>
      <c r="O323" s="8"/>
      <c r="P323" s="8"/>
      <c r="Q323" s="8"/>
      <c r="R323" s="8"/>
      <c r="S323" s="8"/>
      <c r="T323" s="8"/>
      <c r="U323" s="8"/>
    </row>
    <row r="324" spans="1:21" x14ac:dyDescent="0.35">
      <c r="A324" s="8"/>
      <c r="B324" s="8"/>
      <c r="C324" s="8"/>
      <c r="D324" s="8"/>
      <c r="E324" s="37">
        <f t="shared" si="19"/>
        <v>34</v>
      </c>
      <c r="F324" s="42">
        <f t="shared" ref="F324:G324" si="85">H36</f>
        <v>0.86930866226739323</v>
      </c>
      <c r="G324" s="54">
        <f t="shared" si="85"/>
        <v>0.13069133773260683</v>
      </c>
      <c r="H324" s="8"/>
      <c r="I324" s="8"/>
      <c r="J324" s="8"/>
      <c r="K324" s="37">
        <f t="shared" si="21"/>
        <v>34</v>
      </c>
      <c r="L324" s="69">
        <f t="shared" ref="L324:M324" si="86">S36</f>
        <v>0.62442831328813864</v>
      </c>
      <c r="M324" s="69">
        <f t="shared" si="86"/>
        <v>0.37557168671186142</v>
      </c>
      <c r="N324" s="8"/>
      <c r="O324" s="8"/>
      <c r="P324" s="8"/>
      <c r="Q324" s="8"/>
      <c r="R324" s="8"/>
      <c r="S324" s="8"/>
      <c r="T324" s="8"/>
      <c r="U324" s="8"/>
    </row>
    <row r="325" spans="1:21" x14ac:dyDescent="0.35">
      <c r="A325" s="8"/>
      <c r="B325" s="8"/>
      <c r="C325" s="8"/>
      <c r="D325" s="8"/>
      <c r="E325" s="37">
        <f t="shared" si="19"/>
        <v>35</v>
      </c>
      <c r="F325" s="42">
        <f t="shared" ref="F325:G325" si="87">H37</f>
        <v>0.87690113114157553</v>
      </c>
      <c r="G325" s="54">
        <f t="shared" si="87"/>
        <v>0.12309886885842448</v>
      </c>
      <c r="H325" s="8"/>
      <c r="I325" s="8"/>
      <c r="J325" s="8"/>
      <c r="K325" s="37">
        <f t="shared" si="21"/>
        <v>35</v>
      </c>
      <c r="L325" s="69">
        <f t="shared" ref="L325:M325" si="88">S37</f>
        <v>0.63469989264164584</v>
      </c>
      <c r="M325" s="69">
        <f t="shared" si="88"/>
        <v>0.36530010735835411</v>
      </c>
      <c r="N325" s="8"/>
      <c r="O325" s="8"/>
      <c r="P325" s="8"/>
      <c r="Q325" s="8"/>
      <c r="R325" s="8"/>
      <c r="S325" s="8"/>
      <c r="T325" s="8"/>
      <c r="U325" s="8"/>
    </row>
    <row r="326" spans="1:21" x14ac:dyDescent="0.35">
      <c r="A326" s="8"/>
      <c r="B326" s="8"/>
      <c r="C326" s="8"/>
      <c r="D326" s="8"/>
      <c r="E326" s="37">
        <f t="shared" si="19"/>
        <v>36</v>
      </c>
      <c r="F326" s="42">
        <f t="shared" ref="F326:G326" si="89">H38</f>
        <v>0.88405251811541519</v>
      </c>
      <c r="G326" s="54">
        <f t="shared" si="89"/>
        <v>0.11594748188458481</v>
      </c>
      <c r="H326" s="8"/>
      <c r="I326" s="8"/>
      <c r="J326" s="8"/>
      <c r="K326" s="37">
        <f t="shared" si="21"/>
        <v>36</v>
      </c>
      <c r="L326" s="69">
        <f t="shared" ref="L326:M326" si="90">S38</f>
        <v>0.64480254877036158</v>
      </c>
      <c r="M326" s="69">
        <f t="shared" si="90"/>
        <v>0.35519745122963842</v>
      </c>
      <c r="N326" s="8"/>
      <c r="O326" s="8"/>
      <c r="P326" s="8"/>
      <c r="Q326" s="8"/>
      <c r="R326" s="8"/>
      <c r="S326" s="8"/>
      <c r="T326" s="8"/>
      <c r="U326" s="8"/>
    </row>
    <row r="327" spans="1:21" x14ac:dyDescent="0.35">
      <c r="A327" s="8"/>
      <c r="B327" s="8"/>
      <c r="C327" s="8"/>
      <c r="D327" s="8"/>
      <c r="E327" s="37">
        <f t="shared" si="19"/>
        <v>37</v>
      </c>
      <c r="F327" s="42">
        <f t="shared" ref="F327:G327" si="91">H39</f>
        <v>0.89078844769209209</v>
      </c>
      <c r="G327" s="54">
        <f t="shared" si="91"/>
        <v>0.10921155230790791</v>
      </c>
      <c r="H327" s="8"/>
      <c r="I327" s="8"/>
      <c r="J327" s="8"/>
      <c r="K327" s="37">
        <f t="shared" si="21"/>
        <v>37</v>
      </c>
      <c r="L327" s="69">
        <f t="shared" ref="L327:M327" si="92">S39</f>
        <v>0.65473066853762285</v>
      </c>
      <c r="M327" s="69">
        <f t="shared" si="92"/>
        <v>0.3452693314623772</v>
      </c>
      <c r="N327" s="8"/>
      <c r="O327" s="8"/>
      <c r="P327" s="8"/>
      <c r="Q327" s="8"/>
      <c r="R327" s="8"/>
      <c r="S327" s="8"/>
      <c r="T327" s="8"/>
      <c r="U327" s="8"/>
    </row>
    <row r="328" spans="1:21" x14ac:dyDescent="0.35">
      <c r="A328" s="8"/>
      <c r="B328" s="8"/>
      <c r="C328" s="8"/>
      <c r="D328" s="8"/>
      <c r="E328" s="37">
        <f t="shared" si="19"/>
        <v>38</v>
      </c>
      <c r="F328" s="42">
        <f t="shared" ref="F328:G328" si="93">H40</f>
        <v>0.89713305572797764</v>
      </c>
      <c r="G328" s="54">
        <f t="shared" si="93"/>
        <v>0.10286694427202236</v>
      </c>
      <c r="H328" s="8"/>
      <c r="I328" s="8"/>
      <c r="J328" s="8"/>
      <c r="K328" s="37">
        <f t="shared" si="21"/>
        <v>38</v>
      </c>
      <c r="L328" s="69">
        <f t="shared" ref="L328:M328" si="94">S40</f>
        <v>0.66447977175813711</v>
      </c>
      <c r="M328" s="69">
        <f t="shared" si="94"/>
        <v>0.33552022824186289</v>
      </c>
      <c r="N328" s="8"/>
      <c r="O328" s="8"/>
      <c r="P328" s="8"/>
      <c r="Q328" s="8"/>
      <c r="R328" s="8"/>
      <c r="S328" s="8"/>
      <c r="T328" s="8"/>
      <c r="U328" s="8"/>
    </row>
    <row r="329" spans="1:21" x14ac:dyDescent="0.35">
      <c r="D329" s="8"/>
      <c r="E329" s="37">
        <f t="shared" si="19"/>
        <v>39</v>
      </c>
      <c r="F329" s="42">
        <f t="shared" ref="F329:G329" si="95">H41</f>
        <v>0.90310907591506551</v>
      </c>
      <c r="G329" s="54">
        <f t="shared" si="95"/>
        <v>9.6890924084934438E-2</v>
      </c>
      <c r="H329" s="8"/>
      <c r="I329" s="8"/>
      <c r="J329" s="8"/>
      <c r="K329" s="37">
        <f t="shared" si="21"/>
        <v>39</v>
      </c>
      <c r="L329" s="69">
        <f t="shared" ref="L329:M329" si="96">S41</f>
        <v>0.6740463475162779</v>
      </c>
      <c r="M329" s="69">
        <f t="shared" si="96"/>
        <v>0.32595365248372216</v>
      </c>
      <c r="N329" s="8"/>
      <c r="O329" s="8"/>
      <c r="P329" s="8"/>
      <c r="Q329" s="8"/>
      <c r="R329" s="8"/>
      <c r="S329" s="8"/>
      <c r="T329" s="8"/>
      <c r="U329" s="8"/>
    </row>
    <row r="330" spans="1:21" x14ac:dyDescent="0.35">
      <c r="D330" s="8"/>
      <c r="E330" s="37">
        <f t="shared" si="19"/>
        <v>40</v>
      </c>
      <c r="F330" s="42">
        <f t="shared" ref="F330:G330" si="97">H42</f>
        <v>0.90873792123923502</v>
      </c>
      <c r="G330" s="54">
        <f t="shared" si="97"/>
        <v>9.1262078760765031E-2</v>
      </c>
      <c r="H330" s="8"/>
      <c r="I330" s="8"/>
      <c r="J330" s="8"/>
      <c r="K330" s="37">
        <f t="shared" si="21"/>
        <v>40</v>
      </c>
      <c r="L330" s="69">
        <f t="shared" ref="L330:M330" si="98">S42</f>
        <v>0.68342771765856114</v>
      </c>
      <c r="M330" s="69">
        <f t="shared" si="98"/>
        <v>0.31657228234143892</v>
      </c>
      <c r="N330" s="8"/>
      <c r="O330" s="8"/>
      <c r="P330" s="8"/>
      <c r="Q330" s="8"/>
      <c r="R330" s="8"/>
      <c r="S330" s="8"/>
      <c r="T330" s="8"/>
      <c r="U330" s="8"/>
    </row>
    <row r="331" spans="1:21" x14ac:dyDescent="0.35">
      <c r="D331" s="8"/>
      <c r="E331" s="67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x14ac:dyDescent="0.35"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</row>
  </sheetData>
  <sheetProtection algorithmName="SHA-512" hashValue="1+TuBVVeQAX1Mt/kH10VvTS3+j/8E9C9JlkrmttOyYWFX5DdXvQLik10KnU+TqhYwuYzBFLLUl+VWzL/IlDEng==" saltValue="n+ZW8s/pO0nYylvXvRRYFw==" spinCount="100000" sheet="1" objects="1" scenarios="1"/>
  <mergeCells count="4">
    <mergeCell ref="K1:R1"/>
    <mergeCell ref="D1:G1"/>
    <mergeCell ref="B4:B5"/>
    <mergeCell ref="S50:T5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13A60-55BE-4A2C-8438-77662F25DD12}">
  <dimension ref="A1:BD87"/>
  <sheetViews>
    <sheetView workbookViewId="0">
      <selection activeCell="O30" sqref="O30"/>
    </sheetView>
  </sheetViews>
  <sheetFormatPr defaultRowHeight="14.5" x14ac:dyDescent="0.35"/>
  <cols>
    <col min="1" max="1" width="4.54296875" style="1" bestFit="1" customWidth="1"/>
    <col min="2" max="2" width="4.36328125" style="1" bestFit="1" customWidth="1"/>
    <col min="3" max="3" width="9.90625" style="1" bestFit="1" customWidth="1"/>
    <col min="4" max="4" width="4.36328125" style="1" bestFit="1" customWidth="1"/>
    <col min="5" max="5" width="9.90625" style="1" bestFit="1" customWidth="1"/>
    <col min="6" max="6" width="4.36328125" style="1" bestFit="1" customWidth="1"/>
    <col min="7" max="7" width="9.90625" style="1" bestFit="1" customWidth="1"/>
    <col min="8" max="8" width="1.81640625" style="1" customWidth="1"/>
    <col min="9" max="9" width="4.54296875" style="1" bestFit="1" customWidth="1"/>
    <col min="10" max="10" width="4.36328125" style="1" bestFit="1" customWidth="1"/>
    <col min="11" max="11" width="9.90625" style="1" bestFit="1" customWidth="1"/>
    <col min="12" max="12" width="4.36328125" style="1" bestFit="1" customWidth="1"/>
    <col min="13" max="13" width="9.90625" style="1" bestFit="1" customWidth="1"/>
    <col min="14" max="14" width="4.36328125" style="1" bestFit="1" customWidth="1"/>
    <col min="15" max="15" width="9.90625" style="1" bestFit="1" customWidth="1"/>
    <col min="16" max="16" width="1.453125" style="1" customWidth="1"/>
    <col min="17" max="17" width="4.54296875" style="1" bestFit="1" customWidth="1"/>
    <col min="18" max="18" width="4.36328125" style="1" bestFit="1" customWidth="1"/>
    <col min="19" max="19" width="9.90625" style="1" bestFit="1" customWidth="1"/>
    <col min="20" max="20" width="4.36328125" style="1" bestFit="1" customWidth="1"/>
    <col min="21" max="21" width="9.90625" style="1" bestFit="1" customWidth="1"/>
    <col min="22" max="22" width="4.36328125" style="1" bestFit="1" customWidth="1"/>
    <col min="23" max="23" width="9.90625" style="1" bestFit="1" customWidth="1"/>
    <col min="24" max="24" width="2.08984375" style="1" customWidth="1"/>
    <col min="25" max="25" width="4.54296875" style="1" bestFit="1" customWidth="1"/>
    <col min="26" max="26" width="5.36328125" style="1" bestFit="1" customWidth="1"/>
    <col min="27" max="27" width="10.90625" style="1" bestFit="1" customWidth="1"/>
    <col min="28" max="28" width="5.36328125" style="1" bestFit="1" customWidth="1"/>
    <col min="29" max="29" width="10.90625" style="1" bestFit="1" customWidth="1"/>
    <col min="30" max="30" width="5.36328125" style="1" bestFit="1" customWidth="1"/>
    <col min="31" max="31" width="10.90625" style="1" bestFit="1" customWidth="1"/>
    <col min="32" max="32" width="1.81640625" style="1" customWidth="1"/>
    <col min="33" max="33" width="4.54296875" style="1" bestFit="1" customWidth="1"/>
    <col min="34" max="34" width="5.36328125" style="1" bestFit="1" customWidth="1"/>
    <col min="35" max="35" width="10.90625" style="1" bestFit="1" customWidth="1"/>
    <col min="36" max="36" width="5.36328125" style="1" bestFit="1" customWidth="1"/>
    <col min="37" max="37" width="10.90625" style="1" bestFit="1" customWidth="1"/>
    <col min="38" max="38" width="5.36328125" style="1" bestFit="1" customWidth="1"/>
    <col min="39" max="39" width="10.90625" style="1" bestFit="1" customWidth="1"/>
    <col min="40" max="40" width="2.08984375" style="1" customWidth="1"/>
    <col min="41" max="41" width="4.54296875" style="1" bestFit="1" customWidth="1"/>
    <col min="42" max="42" width="5.36328125" style="1" bestFit="1" customWidth="1"/>
    <col min="43" max="43" width="10.90625" style="1" bestFit="1" customWidth="1"/>
    <col min="44" max="44" width="5.36328125" style="1" bestFit="1" customWidth="1"/>
    <col min="45" max="45" width="10.90625" style="1" bestFit="1" customWidth="1"/>
    <col min="46" max="46" width="5.36328125" style="1" bestFit="1" customWidth="1"/>
    <col min="47" max="47" width="10.90625" style="1" bestFit="1" customWidth="1"/>
    <col min="48" max="48" width="2.36328125" style="1" customWidth="1"/>
    <col min="49" max="49" width="4.54296875" style="1" bestFit="1" customWidth="1"/>
    <col min="50" max="50" width="5.36328125" style="1" bestFit="1" customWidth="1"/>
    <col min="51" max="51" width="10.90625" style="1" bestFit="1" customWidth="1"/>
    <col min="52" max="52" width="5.36328125" style="1" bestFit="1" customWidth="1"/>
    <col min="53" max="53" width="10.90625" style="1" bestFit="1" customWidth="1"/>
    <col min="54" max="54" width="5.36328125" style="1" bestFit="1" customWidth="1"/>
    <col min="55" max="55" width="10.90625" style="1" bestFit="1" customWidth="1"/>
    <col min="56" max="16384" width="8.7265625" style="1"/>
  </cols>
  <sheetData>
    <row r="1" spans="1:56" x14ac:dyDescent="0.35">
      <c r="A1" s="4"/>
      <c r="B1" s="18" t="s">
        <v>9</v>
      </c>
      <c r="C1" s="18"/>
      <c r="D1" s="18"/>
      <c r="E1" s="18"/>
      <c r="F1" s="18"/>
      <c r="G1" s="18"/>
      <c r="H1" s="4"/>
      <c r="I1" s="4"/>
      <c r="J1" s="18" t="s">
        <v>10</v>
      </c>
      <c r="K1" s="18"/>
      <c r="L1" s="18"/>
      <c r="M1" s="18"/>
      <c r="N1" s="18"/>
      <c r="O1" s="18"/>
      <c r="P1" s="4"/>
      <c r="Q1" s="4"/>
      <c r="R1" s="18" t="s">
        <v>8</v>
      </c>
      <c r="S1" s="18"/>
      <c r="T1" s="18"/>
      <c r="U1" s="18"/>
      <c r="V1" s="18"/>
      <c r="W1" s="18"/>
      <c r="X1" s="4"/>
      <c r="Y1" s="4"/>
      <c r="Z1" s="18" t="s">
        <v>11</v>
      </c>
      <c r="AA1" s="18"/>
      <c r="AB1" s="18"/>
      <c r="AC1" s="18"/>
      <c r="AD1" s="18"/>
      <c r="AE1" s="18"/>
      <c r="AF1" s="4"/>
      <c r="AG1" s="4"/>
      <c r="AH1" s="18" t="s">
        <v>12</v>
      </c>
      <c r="AI1" s="18"/>
      <c r="AJ1" s="18"/>
      <c r="AK1" s="18"/>
      <c r="AL1" s="18"/>
      <c r="AM1" s="18"/>
      <c r="AN1" s="8"/>
      <c r="AO1" s="8"/>
      <c r="AP1" s="18" t="s">
        <v>13</v>
      </c>
      <c r="AQ1" s="18"/>
      <c r="AR1" s="18"/>
      <c r="AS1" s="18"/>
      <c r="AT1" s="18"/>
      <c r="AU1" s="18"/>
      <c r="AV1" s="4"/>
      <c r="AW1" s="4"/>
      <c r="AX1" s="18" t="s">
        <v>14</v>
      </c>
      <c r="AY1" s="18"/>
      <c r="AZ1" s="18"/>
      <c r="BA1" s="18"/>
      <c r="BB1" s="18"/>
      <c r="BC1" s="18"/>
      <c r="BD1" s="4"/>
    </row>
    <row r="2" spans="1:56" x14ac:dyDescent="0.35">
      <c r="A2" s="3" t="s">
        <v>6</v>
      </c>
      <c r="B2" s="19" t="s">
        <v>3</v>
      </c>
      <c r="C2" s="19"/>
      <c r="D2" s="19" t="s">
        <v>4</v>
      </c>
      <c r="E2" s="19"/>
      <c r="F2" s="19" t="s">
        <v>5</v>
      </c>
      <c r="G2" s="19"/>
      <c r="H2" s="4"/>
      <c r="I2" s="3" t="s">
        <v>6</v>
      </c>
      <c r="J2" s="19" t="s">
        <v>3</v>
      </c>
      <c r="K2" s="19"/>
      <c r="L2" s="19" t="s">
        <v>4</v>
      </c>
      <c r="M2" s="19"/>
      <c r="N2" s="19" t="s">
        <v>5</v>
      </c>
      <c r="O2" s="19"/>
      <c r="P2" s="4"/>
      <c r="Q2" s="3" t="s">
        <v>6</v>
      </c>
      <c r="R2" s="19" t="s">
        <v>3</v>
      </c>
      <c r="S2" s="19"/>
      <c r="T2" s="19" t="s">
        <v>4</v>
      </c>
      <c r="U2" s="19"/>
      <c r="V2" s="19" t="s">
        <v>5</v>
      </c>
      <c r="W2" s="19"/>
      <c r="X2" s="4"/>
      <c r="Y2" s="3" t="s">
        <v>6</v>
      </c>
      <c r="Z2" s="19" t="s">
        <v>3</v>
      </c>
      <c r="AA2" s="19"/>
      <c r="AB2" s="19" t="s">
        <v>4</v>
      </c>
      <c r="AC2" s="19"/>
      <c r="AD2" s="19" t="s">
        <v>5</v>
      </c>
      <c r="AE2" s="19"/>
      <c r="AF2" s="4"/>
      <c r="AG2" s="3" t="s">
        <v>6</v>
      </c>
      <c r="AH2" s="19" t="s">
        <v>3</v>
      </c>
      <c r="AI2" s="19"/>
      <c r="AJ2" s="19" t="s">
        <v>4</v>
      </c>
      <c r="AK2" s="19"/>
      <c r="AL2" s="19" t="s">
        <v>5</v>
      </c>
      <c r="AM2" s="19"/>
      <c r="AN2" s="4"/>
      <c r="AO2" s="3" t="s">
        <v>6</v>
      </c>
      <c r="AP2" s="19" t="s">
        <v>3</v>
      </c>
      <c r="AQ2" s="19"/>
      <c r="AR2" s="19" t="s">
        <v>4</v>
      </c>
      <c r="AS2" s="19"/>
      <c r="AT2" s="19" t="s">
        <v>5</v>
      </c>
      <c r="AU2" s="19"/>
      <c r="AV2" s="4"/>
      <c r="AW2" s="3" t="s">
        <v>6</v>
      </c>
      <c r="AX2" s="19" t="s">
        <v>3</v>
      </c>
      <c r="AY2" s="19"/>
      <c r="AZ2" s="19" t="s">
        <v>4</v>
      </c>
      <c r="BA2" s="19"/>
      <c r="BB2" s="19" t="s">
        <v>5</v>
      </c>
      <c r="BC2" s="19"/>
      <c r="BD2" s="4"/>
    </row>
    <row r="3" spans="1:56" x14ac:dyDescent="0.35">
      <c r="A3" s="4">
        <v>1</v>
      </c>
      <c r="B3" s="9">
        <v>1.03</v>
      </c>
      <c r="C3" s="10">
        <f>'Current interest rate'!$B$2*B3</f>
        <v>10300</v>
      </c>
      <c r="D3" s="11">
        <v>1.0303391906640629</v>
      </c>
      <c r="E3" s="12">
        <f>'Current interest rate'!$B$2*D3</f>
        <v>10303.391906640629</v>
      </c>
      <c r="F3" s="13">
        <v>1.0304159569135067</v>
      </c>
      <c r="G3" s="14">
        <f>'Current interest rate'!$B$2*F3</f>
        <v>10304.159569135067</v>
      </c>
      <c r="H3" s="15"/>
      <c r="I3" s="4">
        <v>1</v>
      </c>
      <c r="J3" s="9">
        <v>1.04</v>
      </c>
      <c r="K3" s="10">
        <f>'Current interest rate'!$B$2*J3</f>
        <v>10400</v>
      </c>
      <c r="L3" s="11">
        <v>1.04060401</v>
      </c>
      <c r="M3" s="12">
        <f>'Current interest rate'!$B$2*L3</f>
        <v>10406.0401</v>
      </c>
      <c r="N3" s="13">
        <v>1.0407415429197908</v>
      </c>
      <c r="O3" s="14">
        <f>'Current interest rate'!$B$2*N3</f>
        <v>10407.415429197908</v>
      </c>
      <c r="P3" s="16"/>
      <c r="Q3" s="4">
        <v>1</v>
      </c>
      <c r="R3" s="9">
        <v>1.05</v>
      </c>
      <c r="S3" s="10">
        <f>'Current interest rate'!$B$2*R3</f>
        <v>10500</v>
      </c>
      <c r="T3" s="11">
        <v>1.0509453369140624</v>
      </c>
      <c r="U3" s="12">
        <f>'Current interest rate'!$B$2*T3</f>
        <v>10509.453369140625</v>
      </c>
      <c r="V3" s="13">
        <v>1.0511618978817334</v>
      </c>
      <c r="W3" s="14">
        <f>'Current interest rate'!$B$2*V3</f>
        <v>10511.618978817334</v>
      </c>
      <c r="X3" s="16"/>
      <c r="Y3" s="4">
        <v>1</v>
      </c>
      <c r="Z3" s="9">
        <v>1.06</v>
      </c>
      <c r="AA3" s="10">
        <f>'Current interest rate'!$B$2*Z3</f>
        <v>10600</v>
      </c>
      <c r="AB3" s="11">
        <v>1.0613635506249994</v>
      </c>
      <c r="AC3" s="12">
        <f>'Current interest rate'!$B$2*AB3</f>
        <v>10613.635506249995</v>
      </c>
      <c r="AD3" s="13">
        <v>1.0616778118644976</v>
      </c>
      <c r="AE3" s="14">
        <f>'Current interest rate'!$B$2*AD3</f>
        <v>10616.778118644976</v>
      </c>
      <c r="AF3" s="16"/>
      <c r="AG3" s="4">
        <v>1</v>
      </c>
      <c r="AH3" s="9">
        <v>1.07</v>
      </c>
      <c r="AI3" s="10">
        <f>'Current interest rate'!$B$2*AH3</f>
        <v>10700</v>
      </c>
      <c r="AJ3" s="11">
        <v>1.0718590312890628</v>
      </c>
      <c r="AK3" s="12">
        <f>'Current interest rate'!$B$2*AJ3</f>
        <v>10718.590312890628</v>
      </c>
      <c r="AL3" s="13">
        <v>1.0722900808562359</v>
      </c>
      <c r="AM3" s="14">
        <f>'Current interest rate'!$B$2*AL3</f>
        <v>10722.900808562359</v>
      </c>
      <c r="AN3" s="15"/>
      <c r="AO3" s="4">
        <v>1</v>
      </c>
      <c r="AP3" s="9">
        <v>1.08</v>
      </c>
      <c r="AQ3" s="10">
        <f>'Current interest rate'!$B$2*AP3</f>
        <v>10800</v>
      </c>
      <c r="AR3" s="11">
        <v>1.08243216</v>
      </c>
      <c r="AS3" s="12">
        <f>'Current interest rate'!$B$2*AR3</f>
        <v>10824.321599999999</v>
      </c>
      <c r="AT3" s="13">
        <v>1.08299950680751</v>
      </c>
      <c r="AU3" s="14">
        <f>'Current interest rate'!$B$2*AT3</f>
        <v>10829.995068075101</v>
      </c>
      <c r="AV3" s="16"/>
      <c r="AW3" s="4">
        <v>1</v>
      </c>
      <c r="AX3" s="9">
        <v>1.0900000000000001</v>
      </c>
      <c r="AY3" s="10">
        <f>'Current interest rate'!$B$2*AX3</f>
        <v>10900</v>
      </c>
      <c r="AZ3" s="11">
        <v>1.0930833187890623</v>
      </c>
      <c r="BA3" s="12">
        <f>'Current interest rate'!$B$2*AZ3</f>
        <v>10930.833187890623</v>
      </c>
      <c r="BB3" s="13">
        <v>1.0938068976709843</v>
      </c>
      <c r="BC3" s="14">
        <f>'Current interest rate'!$B$2*BB3</f>
        <v>10938.068976709843</v>
      </c>
      <c r="BD3" s="4"/>
    </row>
    <row r="4" spans="1:56" x14ac:dyDescent="0.35">
      <c r="A4" s="4">
        <f t="shared" ref="A4:A42" si="0">A3+1</f>
        <v>2</v>
      </c>
      <c r="B4" s="9">
        <v>1.0609</v>
      </c>
      <c r="C4" s="10">
        <f>'Current interest rate'!$B$2*B4</f>
        <v>10609</v>
      </c>
      <c r="D4" s="11">
        <v>1.0615988478182761</v>
      </c>
      <c r="E4" s="12">
        <f>'Current interest rate'!$B$2*D4</f>
        <v>10615.98847818276</v>
      </c>
      <c r="F4" s="13">
        <v>1.0617570442619777</v>
      </c>
      <c r="G4" s="14">
        <f>'Current interest rate'!$B$2*F4</f>
        <v>10617.570442619777</v>
      </c>
      <c r="H4" s="15"/>
      <c r="I4" s="4">
        <f t="shared" ref="I4:I42" si="1">I3+1</f>
        <v>2</v>
      </c>
      <c r="J4" s="9">
        <v>1.0816000000000001</v>
      </c>
      <c r="K4" s="10">
        <f>'Current interest rate'!$B$2*J4</f>
        <v>10816.000000000002</v>
      </c>
      <c r="L4" s="11">
        <v>1.0828567056280802</v>
      </c>
      <c r="M4" s="12">
        <f>'Current interest rate'!$B$2*L4</f>
        <v>10828.567056280803</v>
      </c>
      <c r="N4" s="13">
        <v>1.0831429591590667</v>
      </c>
      <c r="O4" s="14">
        <f>'Current interest rate'!$B$2*N4</f>
        <v>10831.429591590666</v>
      </c>
      <c r="P4" s="16"/>
      <c r="Q4" s="4">
        <f t="shared" ref="Q4:Q42" si="2">Q3+1</f>
        <v>2</v>
      </c>
      <c r="R4" s="9">
        <v>1.1025</v>
      </c>
      <c r="S4" s="10">
        <f>'Current interest rate'!$B$2*R4</f>
        <v>11025</v>
      </c>
      <c r="T4" s="11">
        <v>1.1044861011814122</v>
      </c>
      <c r="U4" s="12">
        <f>'Current interest rate'!$B$2*T4</f>
        <v>11044.861011814122</v>
      </c>
      <c r="V4" s="13">
        <v>1.1049413355583277</v>
      </c>
      <c r="W4" s="14">
        <f>'Current interest rate'!$B$2*V4</f>
        <v>11049.413355583278</v>
      </c>
      <c r="X4" s="16"/>
      <c r="Y4" s="4">
        <f t="shared" ref="Y4:Y42" si="3">Y3+1</f>
        <v>2</v>
      </c>
      <c r="Z4" s="9">
        <v>1.1236000000000002</v>
      </c>
      <c r="AA4" s="10">
        <f>'Current interest rate'!$B$2*Z4</f>
        <v>11236.000000000002</v>
      </c>
      <c r="AB4" s="11">
        <v>1.1264925865953057</v>
      </c>
      <c r="AC4" s="12">
        <f>'Current interest rate'!$B$2*AB4</f>
        <v>11264.925865953057</v>
      </c>
      <c r="AD4" s="13">
        <v>1.1271597762053878</v>
      </c>
      <c r="AE4" s="14">
        <f>'Current interest rate'!$B$2*AD4</f>
        <v>11271.597762053878</v>
      </c>
      <c r="AF4" s="16"/>
      <c r="AG4" s="4">
        <f t="shared" ref="AG4:AG42" si="4">AG3+1</f>
        <v>2</v>
      </c>
      <c r="AH4" s="9">
        <v>1.1449</v>
      </c>
      <c r="AI4" s="10">
        <f>'Current interest rate'!$B$2*AH4</f>
        <v>11449</v>
      </c>
      <c r="AJ4" s="11">
        <v>1.1488817829559281</v>
      </c>
      <c r="AK4" s="12">
        <f>'Current interest rate'!$B$2*AJ4</f>
        <v>11488.817829559281</v>
      </c>
      <c r="AL4" s="13">
        <v>1.149806017502673</v>
      </c>
      <c r="AM4" s="14">
        <f>'Current interest rate'!$B$2*AL4</f>
        <v>11498.060175026731</v>
      </c>
      <c r="AN4" s="15"/>
      <c r="AO4" s="4">
        <f t="shared" ref="AO4:AO42" si="5">AO3+1</f>
        <v>2</v>
      </c>
      <c r="AP4" s="9">
        <v>1.1664000000000001</v>
      </c>
      <c r="AQ4" s="10">
        <f>'Current interest rate'!$B$2*AP4</f>
        <v>11664.000000000002</v>
      </c>
      <c r="AR4" s="11">
        <v>1.1716593810022655</v>
      </c>
      <c r="AS4" s="12">
        <f>'Current interest rate'!$B$2*AR4</f>
        <v>11716.593810022656</v>
      </c>
      <c r="AT4" s="13">
        <v>1.17288793174531</v>
      </c>
      <c r="AU4" s="14">
        <f>'Current interest rate'!$B$2*AT4</f>
        <v>11728.8793174531</v>
      </c>
      <c r="AV4" s="16"/>
      <c r="AW4" s="4">
        <f t="shared" ref="AW4:AW42" si="6">AW3+1</f>
        <v>2</v>
      </c>
      <c r="AX4" s="9">
        <v>1.1881000000000002</v>
      </c>
      <c r="AY4" s="10">
        <f>'Current interest rate'!$B$2*AX4</f>
        <v>11881.000000000002</v>
      </c>
      <c r="AZ4" s="11">
        <v>1.1948311418149107</v>
      </c>
      <c r="BA4" s="12">
        <f>'Current interest rate'!$B$2*AZ4</f>
        <v>11948.311418149107</v>
      </c>
      <c r="BB4" s="13">
        <v>1.1964135293926228</v>
      </c>
      <c r="BC4" s="14">
        <f>'Current interest rate'!$B$2*BB4</f>
        <v>11964.135293926229</v>
      </c>
      <c r="BD4" s="4"/>
    </row>
    <row r="5" spans="1:56" x14ac:dyDescent="0.35">
      <c r="A5" s="4">
        <f t="shared" si="0"/>
        <v>3</v>
      </c>
      <c r="B5" s="9">
        <v>1.092727</v>
      </c>
      <c r="C5" s="10">
        <f>'Current interest rate'!$B$2*B5</f>
        <v>10927.27</v>
      </c>
      <c r="D5" s="11">
        <v>1.0938068976709843</v>
      </c>
      <c r="E5" s="12">
        <f>'Current interest rate'!$B$2*D5</f>
        <v>10938.068976709843</v>
      </c>
      <c r="F5" s="13">
        <v>1.0940514007728626</v>
      </c>
      <c r="G5" s="14">
        <f>'Current interest rate'!$B$2*F5</f>
        <v>10940.514007728625</v>
      </c>
      <c r="H5" s="15"/>
      <c r="I5" s="4">
        <f t="shared" si="1"/>
        <v>3</v>
      </c>
      <c r="J5" s="9">
        <v>1.1248640000000001</v>
      </c>
      <c r="K5" s="10">
        <f>'Current interest rate'!$B$2*J5</f>
        <v>11248.640000000001</v>
      </c>
      <c r="L5" s="11">
        <v>1.1268250301319698</v>
      </c>
      <c r="M5" s="12">
        <f>'Current interest rate'!$B$2*L5</f>
        <v>11268.250301319698</v>
      </c>
      <c r="N5" s="13">
        <v>1.1272718745179149</v>
      </c>
      <c r="O5" s="14">
        <f>'Current interest rate'!$B$2*N5</f>
        <v>11272.718745179149</v>
      </c>
      <c r="P5" s="16"/>
      <c r="Q5" s="4">
        <f t="shared" si="2"/>
        <v>3</v>
      </c>
      <c r="R5" s="9">
        <v>1.1576250000000001</v>
      </c>
      <c r="S5" s="10">
        <f>'Current interest rate'!$B$2*R5</f>
        <v>11576.250000000002</v>
      </c>
      <c r="T5" s="11">
        <v>1.1607545177229985</v>
      </c>
      <c r="U5" s="12">
        <f>'Current interest rate'!$B$2*T5</f>
        <v>11607.545177229986</v>
      </c>
      <c r="V5" s="13">
        <v>1.1614722313334689</v>
      </c>
      <c r="W5" s="14">
        <f>'Current interest rate'!$B$2*V5</f>
        <v>11614.722313334689</v>
      </c>
      <c r="X5" s="16"/>
      <c r="Y5" s="4">
        <f t="shared" si="3"/>
        <v>3</v>
      </c>
      <c r="Z5" s="9">
        <v>1.1910160000000003</v>
      </c>
      <c r="AA5" s="10">
        <f>'Current interest rate'!$B$2*Z5</f>
        <v>11910.160000000003</v>
      </c>
      <c r="AB5" s="11">
        <v>1.1956181714615333</v>
      </c>
      <c r="AC5" s="12">
        <f>'Current interest rate'!$B$2*AB5</f>
        <v>11956.181714615333</v>
      </c>
      <c r="AD5" s="13">
        <v>1.1966805248234127</v>
      </c>
      <c r="AE5" s="14">
        <f>'Current interest rate'!$B$2*AD5</f>
        <v>11966.805248234126</v>
      </c>
      <c r="AF5" s="16"/>
      <c r="AG5" s="4">
        <f t="shared" si="4"/>
        <v>3</v>
      </c>
      <c r="AH5" s="9">
        <v>1.2250430000000001</v>
      </c>
      <c r="AI5" s="10">
        <f>'Current interest rate'!$B$2*AH5</f>
        <v>12250.43</v>
      </c>
      <c r="AJ5" s="11">
        <v>1.2314393149447924</v>
      </c>
      <c r="AK5" s="12">
        <f>'Current interest rate'!$B$2*AJ5</f>
        <v>12314.393149447924</v>
      </c>
      <c r="AL5" s="13">
        <v>1.2329255874769278</v>
      </c>
      <c r="AM5" s="14">
        <f>'Current interest rate'!$B$2*AL5</f>
        <v>12329.255874769278</v>
      </c>
      <c r="AN5" s="15"/>
      <c r="AO5" s="4">
        <f t="shared" si="5"/>
        <v>3</v>
      </c>
      <c r="AP5" s="9">
        <v>1.2597120000000002</v>
      </c>
      <c r="AQ5" s="10">
        <f>'Current interest rate'!$B$2*AP5</f>
        <v>12597.12</v>
      </c>
      <c r="AR5" s="11">
        <v>1.2682417945625453</v>
      </c>
      <c r="AS5" s="12">
        <f>'Current interest rate'!$B$2*AR5</f>
        <v>12682.417945625453</v>
      </c>
      <c r="AT5" s="13">
        <v>1.2702370516206511</v>
      </c>
      <c r="AU5" s="14">
        <f>'Current interest rate'!$B$2*AT5</f>
        <v>12702.370516206511</v>
      </c>
      <c r="AV5" s="16"/>
      <c r="AW5" s="4">
        <f t="shared" si="6"/>
        <v>3</v>
      </c>
      <c r="AX5" s="9">
        <v>1.2950290000000002</v>
      </c>
      <c r="AY5" s="10">
        <f>'Current interest rate'!$B$2*AX5</f>
        <v>12950.290000000003</v>
      </c>
      <c r="AZ5" s="11">
        <v>1.3060499898875673</v>
      </c>
      <c r="BA5" s="12">
        <f>'Current interest rate'!$B$2*AZ5</f>
        <v>13060.499898875672</v>
      </c>
      <c r="BB5" s="13">
        <v>1.3086453709165375</v>
      </c>
      <c r="BC5" s="14">
        <f>'Current interest rate'!$B$2*BB5</f>
        <v>13086.453709165375</v>
      </c>
      <c r="BD5" s="4"/>
    </row>
    <row r="6" spans="1:56" x14ac:dyDescent="0.35">
      <c r="A6" s="4">
        <f t="shared" si="0"/>
        <v>4</v>
      </c>
      <c r="B6" s="9">
        <v>1.1255088099999999</v>
      </c>
      <c r="C6" s="10">
        <f>'Current interest rate'!$B$2*B6</f>
        <v>11255.088099999999</v>
      </c>
      <c r="D6" s="11">
        <v>1.1269921136890912</v>
      </c>
      <c r="E6" s="12">
        <f>'Current interest rate'!$B$2*D6</f>
        <v>11269.921136890913</v>
      </c>
      <c r="F6" s="13">
        <v>1.1273280210399317</v>
      </c>
      <c r="G6" s="14">
        <f>'Current interest rate'!$B$2*F6</f>
        <v>11273.280210399316</v>
      </c>
      <c r="H6" s="15"/>
      <c r="I6" s="4">
        <f t="shared" si="1"/>
        <v>4</v>
      </c>
      <c r="J6" s="9">
        <v>1.1698585600000002</v>
      </c>
      <c r="K6" s="10">
        <f>'Current interest rate'!$B$2*J6</f>
        <v>11698.585600000002</v>
      </c>
      <c r="L6" s="11">
        <v>1.1725786449236988</v>
      </c>
      <c r="M6" s="12">
        <f>'Current interest rate'!$B$2*L6</f>
        <v>11725.786449236988</v>
      </c>
      <c r="N6" s="13">
        <v>1.1731986699758596</v>
      </c>
      <c r="O6" s="14">
        <f>'Current interest rate'!$B$2*N6</f>
        <v>11731.986699758596</v>
      </c>
      <c r="P6" s="16"/>
      <c r="Q6" s="4">
        <f t="shared" si="2"/>
        <v>4</v>
      </c>
      <c r="R6" s="9">
        <v>1.21550625</v>
      </c>
      <c r="S6" s="10">
        <f>'Current interest rate'!$B$2*R6</f>
        <v>12155.0625</v>
      </c>
      <c r="T6" s="11">
        <v>1.2198895477029168</v>
      </c>
      <c r="U6" s="12">
        <f>'Current interest rate'!$B$2*T6</f>
        <v>12198.895477029168</v>
      </c>
      <c r="V6" s="13">
        <v>1.2208953550254209</v>
      </c>
      <c r="W6" s="14">
        <f>'Current interest rate'!$B$2*V6</f>
        <v>12208.953550254209</v>
      </c>
      <c r="X6" s="16"/>
      <c r="Y6" s="4">
        <f t="shared" si="3"/>
        <v>4</v>
      </c>
      <c r="Z6" s="9">
        <v>1.2624769600000003</v>
      </c>
      <c r="AA6" s="10">
        <f>'Current interest rate'!$B$2*Z6</f>
        <v>12624.769600000003</v>
      </c>
      <c r="AB6" s="11">
        <v>1.2689855476541823</v>
      </c>
      <c r="AC6" s="12">
        <f>'Current interest rate'!$B$2*AB6</f>
        <v>12689.855476541823</v>
      </c>
      <c r="AD6" s="13">
        <v>1.2704891610953795</v>
      </c>
      <c r="AE6" s="14">
        <f>'Current interest rate'!$B$2*AD6</f>
        <v>12704.891610953795</v>
      </c>
      <c r="AF6" s="16"/>
      <c r="AG6" s="4">
        <f t="shared" si="4"/>
        <v>4</v>
      </c>
      <c r="AH6" s="9">
        <v>1.31079601</v>
      </c>
      <c r="AI6" s="10">
        <f>'Current interest rate'!$B$2*AH6</f>
        <v>13107.9601</v>
      </c>
      <c r="AJ6" s="11">
        <v>1.3199293512079924</v>
      </c>
      <c r="AK6" s="12">
        <f>'Current interest rate'!$B$2*AJ6</f>
        <v>13199.293512079923</v>
      </c>
      <c r="AL6" s="13">
        <v>1.322053877885357</v>
      </c>
      <c r="AM6" s="14">
        <f>'Current interest rate'!$B$2*AL6</f>
        <v>13220.53877885357</v>
      </c>
      <c r="AN6" s="15"/>
      <c r="AO6" s="4">
        <f t="shared" si="5"/>
        <v>4</v>
      </c>
      <c r="AP6" s="9">
        <v>1.3604889600000003</v>
      </c>
      <c r="AQ6" s="10">
        <f>'Current interest rate'!$B$2*AP6</f>
        <v>13604.889600000002</v>
      </c>
      <c r="AR6" s="11">
        <v>1.3727857050906123</v>
      </c>
      <c r="AS6" s="12">
        <f>'Current interest rate'!$B$2*AR6</f>
        <v>13727.857050906123</v>
      </c>
      <c r="AT6" s="13">
        <v>1.3756661004337909</v>
      </c>
      <c r="AU6" s="14">
        <f>'Current interest rate'!$B$2*AT6</f>
        <v>13756.66100433791</v>
      </c>
      <c r="AV6" s="16"/>
      <c r="AW6" s="4">
        <f t="shared" si="6"/>
        <v>4</v>
      </c>
      <c r="AX6" s="9">
        <v>1.4115816100000003</v>
      </c>
      <c r="AY6" s="10">
        <f>'Current interest rate'!$B$2*AX6</f>
        <v>14115.816100000002</v>
      </c>
      <c r="AZ6" s="11">
        <v>1.4276214574507231</v>
      </c>
      <c r="BA6" s="12">
        <f>'Current interest rate'!$B$2*AZ6</f>
        <v>14276.21457450723</v>
      </c>
      <c r="BB6" s="13">
        <v>1.4314053333137122</v>
      </c>
      <c r="BC6" s="14">
        <f>'Current interest rate'!$B$2*BB6</f>
        <v>14314.053333137123</v>
      </c>
      <c r="BD6" s="4"/>
    </row>
    <row r="7" spans="1:56" x14ac:dyDescent="0.35">
      <c r="A7" s="4">
        <f t="shared" si="0"/>
        <v>5</v>
      </c>
      <c r="B7" s="9">
        <v>1.1592740742999998</v>
      </c>
      <c r="C7" s="10">
        <f>'Current interest rate'!$B$2*B7</f>
        <v>11592.740742999998</v>
      </c>
      <c r="D7" s="11">
        <v>1.1611841423031999</v>
      </c>
      <c r="E7" s="12">
        <f>'Current interest rate'!$B$2*D7</f>
        <v>11611.841423032</v>
      </c>
      <c r="F7" s="13">
        <v>1.1616167815552709</v>
      </c>
      <c r="G7" s="14">
        <f>'Current interest rate'!$B$2*F7</f>
        <v>11616.16781555271</v>
      </c>
      <c r="H7" s="15"/>
      <c r="I7" s="4">
        <f t="shared" si="1"/>
        <v>5</v>
      </c>
      <c r="J7" s="9">
        <v>1.2166529024000003</v>
      </c>
      <c r="K7" s="10">
        <f>'Current interest rate'!$B$2*J7</f>
        <v>12166.529024000003</v>
      </c>
      <c r="L7" s="11">
        <v>1.220190039947967</v>
      </c>
      <c r="M7" s="12">
        <f>'Current interest rate'!$B$2*L7</f>
        <v>12201.900399479671</v>
      </c>
      <c r="N7" s="13">
        <v>1.2209965939421226</v>
      </c>
      <c r="O7" s="14">
        <f>'Current interest rate'!$B$2*N7</f>
        <v>12209.965939421225</v>
      </c>
      <c r="P7" s="16"/>
      <c r="Q7" s="4">
        <f t="shared" si="2"/>
        <v>5</v>
      </c>
      <c r="R7" s="9">
        <v>1.2762815625000001</v>
      </c>
      <c r="S7" s="10">
        <f>'Current interest rate'!$B$2*R7</f>
        <v>12762.815625000001</v>
      </c>
      <c r="T7" s="11">
        <v>1.2820372317085851</v>
      </c>
      <c r="U7" s="12">
        <f>'Current interest rate'!$B$2*T7</f>
        <v>12820.37231708585</v>
      </c>
      <c r="V7" s="13">
        <v>1.283358678503514</v>
      </c>
      <c r="W7" s="14">
        <f>'Current interest rate'!$B$2*V7</f>
        <v>12833.586785035141</v>
      </c>
      <c r="X7" s="16"/>
      <c r="Y7" s="4">
        <f t="shared" si="3"/>
        <v>5</v>
      </c>
      <c r="Z7" s="9">
        <v>1.3382255776000005</v>
      </c>
      <c r="AA7" s="10">
        <f>'Current interest rate'!$B$2*Z7</f>
        <v>13382.255776000005</v>
      </c>
      <c r="AB7" s="11">
        <v>1.3468550065500522</v>
      </c>
      <c r="AC7" s="12">
        <f>'Current interest rate'!$B$2*AB7</f>
        <v>13468.550065500522</v>
      </c>
      <c r="AD7" s="13">
        <v>1.3488501525493035</v>
      </c>
      <c r="AE7" s="14">
        <f>'Current interest rate'!$B$2*AD7</f>
        <v>13488.501525493035</v>
      </c>
      <c r="AF7" s="16"/>
      <c r="AG7" s="4">
        <f t="shared" si="4"/>
        <v>5</v>
      </c>
      <c r="AH7" s="9">
        <v>1.4025517307000002</v>
      </c>
      <c r="AI7" s="10">
        <f>'Current interest rate'!$B$2*AH7</f>
        <v>14025.517307000002</v>
      </c>
      <c r="AJ7" s="11">
        <v>1.4147781957557999</v>
      </c>
      <c r="AK7" s="12">
        <f>'Current interest rate'!$B$2*AJ7</f>
        <v>14147.781957558</v>
      </c>
      <c r="AL7" s="13">
        <v>1.41762525961399</v>
      </c>
      <c r="AM7" s="14">
        <f>'Current interest rate'!$B$2*AL7</f>
        <v>14176.252596139901</v>
      </c>
      <c r="AN7" s="15"/>
      <c r="AO7" s="4">
        <f t="shared" si="5"/>
        <v>5</v>
      </c>
      <c r="AP7" s="9">
        <v>1.4693280768000003</v>
      </c>
      <c r="AQ7" s="10">
        <f>'Current interest rate'!$B$2*AP7</f>
        <v>14693.280768000004</v>
      </c>
      <c r="AR7" s="11">
        <v>1.4859473959783542</v>
      </c>
      <c r="AS7" s="12">
        <f>'Current interest rate'!$B$2*AR7</f>
        <v>14859.473959783543</v>
      </c>
      <c r="AT7" s="13">
        <v>1.4898457083016061</v>
      </c>
      <c r="AU7" s="14">
        <f>'Current interest rate'!$B$2*AT7</f>
        <v>14898.457083016061</v>
      </c>
      <c r="AV7" s="16"/>
      <c r="AW7" s="4">
        <f t="shared" si="6"/>
        <v>5</v>
      </c>
      <c r="AX7" s="9">
        <v>1.5386239549000005</v>
      </c>
      <c r="AY7" s="10">
        <f>'Current interest rate'!$B$2*AX7</f>
        <v>15386.239549000005</v>
      </c>
      <c r="AZ7" s="11">
        <v>1.5605092006847145</v>
      </c>
      <c r="BA7" s="12">
        <f>'Current interest rate'!$B$2*AZ7</f>
        <v>15605.092006847146</v>
      </c>
      <c r="BB7" s="13">
        <v>1.5656810269415731</v>
      </c>
      <c r="BC7" s="14">
        <f>'Current interest rate'!$B$2*BB7</f>
        <v>15656.810269415731</v>
      </c>
      <c r="BD7" s="4"/>
    </row>
    <row r="8" spans="1:56" x14ac:dyDescent="0.35">
      <c r="A8" s="4">
        <f t="shared" si="0"/>
        <v>6</v>
      </c>
      <c r="B8" s="9">
        <v>1.1940522965289999</v>
      </c>
      <c r="C8" s="10">
        <f>'Current interest rate'!$B$2*B8</f>
        <v>11940.52296529</v>
      </c>
      <c r="D8" s="11">
        <v>1.1964135293926228</v>
      </c>
      <c r="E8" s="12">
        <f>'Current interest rate'!$B$2*D8</f>
        <v>11964.135293926229</v>
      </c>
      <c r="F8" s="13">
        <v>1.1969484675330624</v>
      </c>
      <c r="G8" s="14">
        <f>'Current interest rate'!$B$2*F8</f>
        <v>11969.484675330625</v>
      </c>
      <c r="H8" s="15"/>
      <c r="I8" s="4">
        <f t="shared" si="1"/>
        <v>6</v>
      </c>
      <c r="J8" s="9">
        <v>1.2653190184960004</v>
      </c>
      <c r="K8" s="10">
        <f>'Current interest rate'!$B$2*J8</f>
        <v>12653.190184960004</v>
      </c>
      <c r="L8" s="11">
        <v>1.269734648531915</v>
      </c>
      <c r="M8" s="12">
        <f>'Current interest rate'!$B$2*L8</f>
        <v>12697.346485319149</v>
      </c>
      <c r="N8" s="13">
        <v>1.2707418790791338</v>
      </c>
      <c r="O8" s="14">
        <f>'Current interest rate'!$B$2*N8</f>
        <v>12707.418790791338</v>
      </c>
      <c r="P8" s="16"/>
      <c r="Q8" s="4">
        <f t="shared" si="2"/>
        <v>6</v>
      </c>
      <c r="R8" s="9">
        <v>1.340095640625</v>
      </c>
      <c r="S8" s="10">
        <f>'Current interest rate'!$B$2*R8</f>
        <v>13400.956406249999</v>
      </c>
      <c r="T8" s="11">
        <v>1.3473510504143509</v>
      </c>
      <c r="U8" s="12">
        <f>'Current interest rate'!$B$2*T8</f>
        <v>13473.510504143509</v>
      </c>
      <c r="V8" s="13">
        <v>1.3490177441587472</v>
      </c>
      <c r="W8" s="14">
        <f>'Current interest rate'!$B$2*V8</f>
        <v>13490.177441587472</v>
      </c>
      <c r="X8" s="16"/>
      <c r="Y8" s="4">
        <f t="shared" si="3"/>
        <v>6</v>
      </c>
      <c r="Z8" s="9">
        <v>1.4185191122560006</v>
      </c>
      <c r="AA8" s="10">
        <f>'Current interest rate'!$B$2*Z8</f>
        <v>14185.191122560005</v>
      </c>
      <c r="AB8" s="11">
        <v>1.4295028119290203</v>
      </c>
      <c r="AC8" s="12">
        <f>'Current interest rate'!$B$2*AB8</f>
        <v>14295.028119290202</v>
      </c>
      <c r="AD8" s="13">
        <v>1.4320442784916387</v>
      </c>
      <c r="AE8" s="14">
        <f>'Current interest rate'!$B$2*AD8</f>
        <v>14320.442784916388</v>
      </c>
      <c r="AF8" s="16"/>
      <c r="AG8" s="4">
        <f t="shared" si="4"/>
        <v>6</v>
      </c>
      <c r="AH8" s="9">
        <v>1.5007303518490001</v>
      </c>
      <c r="AI8" s="10">
        <f>'Current interest rate'!$B$2*AH8</f>
        <v>15007.30351849</v>
      </c>
      <c r="AJ8" s="11">
        <v>1.5164427863916998</v>
      </c>
      <c r="AK8" s="12">
        <f>'Current interest rate'!$B$2*AJ8</f>
        <v>15164.427863916999</v>
      </c>
      <c r="AL8" s="13">
        <v>1.5201055042553273</v>
      </c>
      <c r="AM8" s="14">
        <f>'Current interest rate'!$B$2*AL8</f>
        <v>15201.055042553273</v>
      </c>
      <c r="AN8" s="15"/>
      <c r="AO8" s="4">
        <f t="shared" si="5"/>
        <v>6</v>
      </c>
      <c r="AP8" s="9">
        <v>1.5868743229440005</v>
      </c>
      <c r="AQ8" s="10">
        <f>'Current interest rate'!$B$2*AP8</f>
        <v>15868.743229440006</v>
      </c>
      <c r="AR8" s="11">
        <v>1.608437249475225</v>
      </c>
      <c r="AS8" s="12">
        <f>'Current interest rate'!$B$2*AR8</f>
        <v>16084.37249475225</v>
      </c>
      <c r="AT8" s="13">
        <v>1.6135021673099248</v>
      </c>
      <c r="AU8" s="14">
        <f>'Current interest rate'!$B$2*AT8</f>
        <v>16135.021673099249</v>
      </c>
      <c r="AV8" s="16"/>
      <c r="AW8" s="4">
        <f t="shared" si="6"/>
        <v>6</v>
      </c>
      <c r="AX8" s="9">
        <v>1.6771001108410006</v>
      </c>
      <c r="AY8" s="10">
        <f>'Current interest rate'!$B$2*AX8</f>
        <v>16771.001108410008</v>
      </c>
      <c r="AZ8" s="11">
        <v>1.7057665760853145</v>
      </c>
      <c r="BA8" s="12">
        <f>'Current interest rate'!$B$2*AZ8</f>
        <v>17057.665760853146</v>
      </c>
      <c r="BB8" s="13">
        <v>1.7125527068212822</v>
      </c>
      <c r="BC8" s="14">
        <f>'Current interest rate'!$B$2*BB8</f>
        <v>17125.527068212821</v>
      </c>
      <c r="BD8" s="4"/>
    </row>
    <row r="9" spans="1:56" x14ac:dyDescent="0.35">
      <c r="A9" s="4">
        <f t="shared" si="0"/>
        <v>7</v>
      </c>
      <c r="B9" s="9">
        <v>1.22987386542487</v>
      </c>
      <c r="C9" s="10">
        <f>'Current interest rate'!$B$2*B9</f>
        <v>12298.7386542487</v>
      </c>
      <c r="D9" s="11">
        <v>1.2327117475739302</v>
      </c>
      <c r="E9" s="12">
        <f>'Current interest rate'!$B$2*D9</f>
        <v>12327.117475739302</v>
      </c>
      <c r="F9" s="13">
        <v>1.2333548005492361</v>
      </c>
      <c r="G9" s="14">
        <f>'Current interest rate'!$B$2*F9</f>
        <v>12333.548005492361</v>
      </c>
      <c r="H9" s="15"/>
      <c r="I9" s="4">
        <f t="shared" si="1"/>
        <v>7</v>
      </c>
      <c r="J9" s="9">
        <v>1.3159317792358403</v>
      </c>
      <c r="K9" s="10">
        <f>'Current interest rate'!$B$2*J9</f>
        <v>13159.317792358403</v>
      </c>
      <c r="L9" s="11">
        <v>1.3212909668982513</v>
      </c>
      <c r="M9" s="12">
        <f>'Current interest rate'!$B$2*L9</f>
        <v>13212.909668982513</v>
      </c>
      <c r="N9" s="13">
        <v>1.322513863885612</v>
      </c>
      <c r="O9" s="14">
        <f>'Current interest rate'!$B$2*N9</f>
        <v>13225.13863885612</v>
      </c>
      <c r="P9" s="16"/>
      <c r="Q9" s="4">
        <f t="shared" si="2"/>
        <v>7</v>
      </c>
      <c r="R9" s="9">
        <v>1.4071004226562502</v>
      </c>
      <c r="S9" s="10">
        <f>'Current interest rate'!$B$2*R9</f>
        <v>14071.004226562502</v>
      </c>
      <c r="T9" s="11">
        <v>1.4159923036192259</v>
      </c>
      <c r="U9" s="12">
        <f>'Current interest rate'!$B$2*T9</f>
        <v>14159.923036192258</v>
      </c>
      <c r="V9" s="13">
        <v>1.4180360522260433</v>
      </c>
      <c r="W9" s="14">
        <f>'Current interest rate'!$B$2*V9</f>
        <v>14180.360522260433</v>
      </c>
      <c r="X9" s="16"/>
      <c r="Y9" s="4">
        <f t="shared" si="3"/>
        <v>7</v>
      </c>
      <c r="Z9" s="9">
        <v>1.5036302589913608</v>
      </c>
      <c r="AA9" s="10">
        <f>'Current interest rate'!$B$2*Z9</f>
        <v>15036.302589913608</v>
      </c>
      <c r="AB9" s="11">
        <v>1.5172221800974057</v>
      </c>
      <c r="AC9" s="12">
        <f>'Current interest rate'!$B$2*AB9</f>
        <v>15172.221800974057</v>
      </c>
      <c r="AD9" s="13">
        <v>1.5203696360820764</v>
      </c>
      <c r="AE9" s="14">
        <f>'Current interest rate'!$B$2*AD9</f>
        <v>15203.696360820764</v>
      </c>
      <c r="AF9" s="16"/>
      <c r="AG9" s="4">
        <f t="shared" si="4"/>
        <v>7</v>
      </c>
      <c r="AH9" s="9">
        <v>1.6057814764784302</v>
      </c>
      <c r="AI9" s="10">
        <f>'Current interest rate'!$B$2*AH9</f>
        <v>16057.814764784302</v>
      </c>
      <c r="AJ9" s="11">
        <v>1.6254128960270944</v>
      </c>
      <c r="AK9" s="12">
        <f>'Current interest rate'!$B$2*AJ9</f>
        <v>16254.128960270944</v>
      </c>
      <c r="AL9" s="13">
        <v>1.6299940540679545</v>
      </c>
      <c r="AM9" s="14">
        <f>'Current interest rate'!$B$2*AL9</f>
        <v>16299.940540679545</v>
      </c>
      <c r="AN9" s="15"/>
      <c r="AO9" s="4">
        <f t="shared" si="5"/>
        <v>7</v>
      </c>
      <c r="AP9" s="9">
        <v>1.7138242687795207</v>
      </c>
      <c r="AQ9" s="10">
        <f>'Current interest rate'!$B$2*AP9</f>
        <v>17138.242687795206</v>
      </c>
      <c r="AR9" s="11">
        <v>1.7410242061739269</v>
      </c>
      <c r="AS9" s="12">
        <f>'Current interest rate'!$B$2*AR9</f>
        <v>17410.242061739271</v>
      </c>
      <c r="AT9" s="13">
        <v>1.7474220514294971</v>
      </c>
      <c r="AU9" s="14">
        <f>'Current interest rate'!$B$2*AT9</f>
        <v>17474.220514294972</v>
      </c>
      <c r="AV9" s="16"/>
      <c r="AW9" s="4">
        <f t="shared" si="6"/>
        <v>7</v>
      </c>
      <c r="AX9" s="9">
        <v>1.8280391208166906</v>
      </c>
      <c r="AY9" s="10">
        <f>'Current interest rate'!$B$2*AX9</f>
        <v>18280.391208166908</v>
      </c>
      <c r="AZ9" s="11">
        <v>1.864544990066791</v>
      </c>
      <c r="BA9" s="12">
        <f>'Current interest rate'!$B$2*AZ9</f>
        <v>18645.449900667911</v>
      </c>
      <c r="BB9" s="13">
        <v>1.8732019633462333</v>
      </c>
      <c r="BC9" s="14">
        <f>'Current interest rate'!$B$2*BB9</f>
        <v>18732.019633462332</v>
      </c>
      <c r="BD9" s="4"/>
    </row>
    <row r="10" spans="1:56" x14ac:dyDescent="0.35">
      <c r="A10" s="4">
        <f t="shared" si="0"/>
        <v>8</v>
      </c>
      <c r="B10" s="9">
        <v>1.2667700813876159</v>
      </c>
      <c r="C10" s="10">
        <f>'Current interest rate'!$B$2*B10</f>
        <v>12667.700813876159</v>
      </c>
      <c r="D10" s="11">
        <v>1.2701112243174055</v>
      </c>
      <c r="E10" s="12">
        <f>'Current interest rate'!$B$2*D10</f>
        <v>12701.112243174055</v>
      </c>
      <c r="F10" s="13">
        <v>1.2708684670218084</v>
      </c>
      <c r="G10" s="14">
        <f>'Current interest rate'!$B$2*F10</f>
        <v>12708.684670218085</v>
      </c>
      <c r="H10" s="15"/>
      <c r="I10" s="4">
        <f t="shared" si="1"/>
        <v>8</v>
      </c>
      <c r="J10" s="9">
        <v>1.3685690504052741</v>
      </c>
      <c r="K10" s="10">
        <f>'Current interest rate'!$B$2*J10</f>
        <v>13685.690504052742</v>
      </c>
      <c r="L10" s="11">
        <v>1.3749406785310976</v>
      </c>
      <c r="M10" s="12">
        <f>'Current interest rate'!$B$2*L10</f>
        <v>13749.406785310975</v>
      </c>
      <c r="N10" s="13">
        <v>1.3763951192331259</v>
      </c>
      <c r="O10" s="14">
        <f>'Current interest rate'!$B$2*N10</f>
        <v>13763.951192331258</v>
      </c>
      <c r="P10" s="16"/>
      <c r="Q10" s="4">
        <f t="shared" si="2"/>
        <v>8</v>
      </c>
      <c r="R10" s="9">
        <v>1.4774554437890626</v>
      </c>
      <c r="S10" s="10">
        <f>'Current interest rate'!$B$2*R10</f>
        <v>14774.554437890625</v>
      </c>
      <c r="T10" s="11">
        <v>1.4881305085948269</v>
      </c>
      <c r="U10" s="12">
        <f>'Current interest rate'!$B$2*T10</f>
        <v>14881.305085948268</v>
      </c>
      <c r="V10" s="13">
        <v>1.4905854679226485</v>
      </c>
      <c r="W10" s="14">
        <f>'Current interest rate'!$B$2*V10</f>
        <v>14905.854679226484</v>
      </c>
      <c r="X10" s="16"/>
      <c r="Y10" s="4">
        <f t="shared" si="3"/>
        <v>8</v>
      </c>
      <c r="Z10" s="9">
        <v>1.5938480745308423</v>
      </c>
      <c r="AA10" s="10">
        <f>'Current interest rate'!$B$2*Z10</f>
        <v>15938.480745308423</v>
      </c>
      <c r="AB10" s="11">
        <v>1.6103243201551849</v>
      </c>
      <c r="AC10" s="12">
        <f>'Current interest rate'!$B$2*AB10</f>
        <v>16103.24320155185</v>
      </c>
      <c r="AD10" s="13">
        <v>1.6141427084608413</v>
      </c>
      <c r="AE10" s="14">
        <f>'Current interest rate'!$B$2*AD10</f>
        <v>16141.427084608413</v>
      </c>
      <c r="AF10" s="16"/>
      <c r="AG10" s="4">
        <f t="shared" si="4"/>
        <v>8</v>
      </c>
      <c r="AH10" s="9">
        <v>1.7181861798319202</v>
      </c>
      <c r="AI10" s="10">
        <f>'Current interest rate'!$B$2*AH10</f>
        <v>17181.861798319202</v>
      </c>
      <c r="AJ10" s="11">
        <v>1.7422134921803514</v>
      </c>
      <c r="AK10" s="12">
        <f>'Current interest rate'!$B$2*AJ10</f>
        <v>17422.134921803514</v>
      </c>
      <c r="AL10" s="13">
        <v>1.7478264560317105</v>
      </c>
      <c r="AM10" s="14">
        <f>'Current interest rate'!$B$2*AL10</f>
        <v>17478.264560317104</v>
      </c>
      <c r="AN10" s="15"/>
      <c r="AO10" s="4">
        <f t="shared" si="5"/>
        <v>8</v>
      </c>
      <c r="AP10" s="9">
        <v>1.8509302102818823</v>
      </c>
      <c r="AQ10" s="10">
        <f>'Current interest rate'!$B$2*AP10</f>
        <v>18509.302102818823</v>
      </c>
      <c r="AR10" s="11">
        <v>1.8845405921011289</v>
      </c>
      <c r="AS10" s="12">
        <f>'Current interest rate'!$B$2*AR10</f>
        <v>18845.40592101129</v>
      </c>
      <c r="AT10" s="13">
        <v>1.8924572198827132</v>
      </c>
      <c r="AU10" s="14">
        <f>'Current interest rate'!$B$2*AT10</f>
        <v>18924.572198827133</v>
      </c>
      <c r="AV10" s="16"/>
      <c r="AW10" s="4">
        <f t="shared" si="6"/>
        <v>8</v>
      </c>
      <c r="AX10" s="9">
        <v>1.9925626416901929</v>
      </c>
      <c r="AY10" s="10">
        <f>'Current interest rate'!$B$2*AX10</f>
        <v>19925.62641690193</v>
      </c>
      <c r="AZ10" s="11">
        <v>2.0381030257737267</v>
      </c>
      <c r="BA10" s="12">
        <f>'Current interest rate'!$B$2*AZ10</f>
        <v>20381.030257737268</v>
      </c>
      <c r="BB10" s="13">
        <v>2.0489212282389397</v>
      </c>
      <c r="BC10" s="14">
        <f>'Current interest rate'!$B$2*BB10</f>
        <v>20489.212282389399</v>
      </c>
      <c r="BD10" s="4"/>
    </row>
    <row r="11" spans="1:56" x14ac:dyDescent="0.35">
      <c r="A11" s="4">
        <f t="shared" si="0"/>
        <v>9</v>
      </c>
      <c r="B11" s="9">
        <v>1.3047731838292445</v>
      </c>
      <c r="C11" s="10">
        <f>'Current interest rate'!$B$2*B11</f>
        <v>13047.731838292444</v>
      </c>
      <c r="D11" s="11">
        <v>1.3086453709165375</v>
      </c>
      <c r="E11" s="12">
        <f>'Current interest rate'!$B$2*D11</f>
        <v>13086.453709165375</v>
      </c>
      <c r="F11" s="13">
        <v>1.309523147557478</v>
      </c>
      <c r="G11" s="14">
        <f>'Current interest rate'!$B$2*F11</f>
        <v>13095.231475574779</v>
      </c>
      <c r="H11" s="15"/>
      <c r="I11" s="4">
        <f t="shared" si="1"/>
        <v>9</v>
      </c>
      <c r="J11" s="9">
        <v>1.4233118124214852</v>
      </c>
      <c r="K11" s="10">
        <f>'Current interest rate'!$B$2*J11</f>
        <v>14233.118124214852</v>
      </c>
      <c r="L11" s="11">
        <v>1.4307687835915808</v>
      </c>
      <c r="M11" s="12">
        <f>'Current interest rate'!$B$2*L11</f>
        <v>14307.687835915807</v>
      </c>
      <c r="N11" s="13">
        <v>1.4324715800579526</v>
      </c>
      <c r="O11" s="14">
        <f>'Current interest rate'!$B$2*N11</f>
        <v>14324.715800579526</v>
      </c>
      <c r="P11" s="16"/>
      <c r="Q11" s="4">
        <f t="shared" si="2"/>
        <v>9</v>
      </c>
      <c r="R11" s="9">
        <v>1.5513282159785158</v>
      </c>
      <c r="S11" s="10">
        <f>'Current interest rate'!$B$2*R11</f>
        <v>15513.282159785158</v>
      </c>
      <c r="T11" s="11">
        <v>1.5639438187272854</v>
      </c>
      <c r="U11" s="12">
        <f>'Current interest rate'!$B$2*T11</f>
        <v>15639.438187272854</v>
      </c>
      <c r="V11" s="13">
        <v>1.5668466494165028</v>
      </c>
      <c r="W11" s="14">
        <f>'Current interest rate'!$B$2*V11</f>
        <v>15668.466494165028</v>
      </c>
      <c r="X11" s="16"/>
      <c r="Y11" s="4">
        <f t="shared" si="3"/>
        <v>9</v>
      </c>
      <c r="Z11" s="9">
        <v>1.6894789590026926</v>
      </c>
      <c r="AA11" s="10">
        <f>'Current interest rate'!$B$2*Z11</f>
        <v>16894.789590026925</v>
      </c>
      <c r="AB11" s="11">
        <v>1.7091395380976953</v>
      </c>
      <c r="AC11" s="12">
        <f>'Current interest rate'!$B$2*AB11</f>
        <v>17091.395380976952</v>
      </c>
      <c r="AD11" s="13">
        <v>1.7136994987557397</v>
      </c>
      <c r="AE11" s="14">
        <f>'Current interest rate'!$B$2*AD11</f>
        <v>17136.994987557398</v>
      </c>
      <c r="AF11" s="16"/>
      <c r="AG11" s="4">
        <f t="shared" si="4"/>
        <v>9</v>
      </c>
      <c r="AH11" s="9">
        <v>1.8384592124201549</v>
      </c>
      <c r="AI11" s="10">
        <f>'Current interest rate'!$B$2*AH11</f>
        <v>18384.59212420155</v>
      </c>
      <c r="AJ11" s="11">
        <v>1.867407266027167</v>
      </c>
      <c r="AK11" s="12">
        <f>'Current interest rate'!$B$2*AJ11</f>
        <v>18674.072660271671</v>
      </c>
      <c r="AL11" s="13">
        <v>1.8741769718609109</v>
      </c>
      <c r="AM11" s="14">
        <f>'Current interest rate'!$B$2*AL11</f>
        <v>18741.76971860911</v>
      </c>
      <c r="AN11" s="15"/>
      <c r="AO11" s="4">
        <f t="shared" si="5"/>
        <v>9</v>
      </c>
      <c r="AP11" s="9">
        <v>1.9990046271044331</v>
      </c>
      <c r="AQ11" s="10">
        <f>'Current interest rate'!$B$2*AP11</f>
        <v>19990.046271044332</v>
      </c>
      <c r="AR11" s="11">
        <v>2.0398873437157037</v>
      </c>
      <c r="AS11" s="12">
        <f>'Current interest rate'!$B$2*AR11</f>
        <v>20398.873437157035</v>
      </c>
      <c r="AT11" s="13">
        <v>2.0495302357872895</v>
      </c>
      <c r="AU11" s="14">
        <f>'Current interest rate'!$B$2*AT11</f>
        <v>20495.302357872897</v>
      </c>
      <c r="AV11" s="16"/>
      <c r="AW11" s="4">
        <f t="shared" si="6"/>
        <v>9</v>
      </c>
      <c r="AX11" s="9">
        <v>2.1718932794423105</v>
      </c>
      <c r="AY11" s="10">
        <f>'Current interest rate'!$B$2*AX11</f>
        <v>21718.932794423104</v>
      </c>
      <c r="AZ11" s="11">
        <v>2.2278164194467749</v>
      </c>
      <c r="BA11" s="12">
        <f>'Current interest rate'!$B$2*AZ11</f>
        <v>22278.16419446775</v>
      </c>
      <c r="BB11" s="13">
        <v>2.2411241722322575</v>
      </c>
      <c r="BC11" s="14">
        <f>'Current interest rate'!$B$2*BB11</f>
        <v>22411.241722322575</v>
      </c>
      <c r="BD11" s="4"/>
    </row>
    <row r="12" spans="1:56" x14ac:dyDescent="0.35">
      <c r="A12" s="4">
        <f t="shared" si="0"/>
        <v>10</v>
      </c>
      <c r="B12" s="9">
        <v>1.3439163793441216</v>
      </c>
      <c r="C12" s="10">
        <f>'Current interest rate'!$B$2*B12</f>
        <v>13439.163793441216</v>
      </c>
      <c r="D12" s="11">
        <v>1.3483486123364177</v>
      </c>
      <c r="E12" s="12">
        <f>'Current interest rate'!$B$2*D12</f>
        <v>13483.486123364177</v>
      </c>
      <c r="F12" s="13">
        <v>1.349353547190826</v>
      </c>
      <c r="G12" s="14">
        <f>'Current interest rate'!$B$2*F12</f>
        <v>13493.535471908261</v>
      </c>
      <c r="H12" s="15"/>
      <c r="I12" s="4">
        <f t="shared" si="1"/>
        <v>10</v>
      </c>
      <c r="J12" s="9">
        <v>1.4802442849183446</v>
      </c>
      <c r="K12" s="10">
        <f>'Current interest rate'!$B$2*J12</f>
        <v>14802.442849183446</v>
      </c>
      <c r="L12" s="11">
        <v>1.4888637335882215</v>
      </c>
      <c r="M12" s="12">
        <f>'Current interest rate'!$B$2*L12</f>
        <v>14888.637335882215</v>
      </c>
      <c r="N12" s="13">
        <v>1.4908326824182641</v>
      </c>
      <c r="O12" s="14">
        <f>'Current interest rate'!$B$2*N12</f>
        <v>14908.326824182641</v>
      </c>
      <c r="P12" s="16"/>
      <c r="Q12" s="4">
        <f t="shared" si="2"/>
        <v>10</v>
      </c>
      <c r="R12" s="9">
        <v>1.6288946267774416</v>
      </c>
      <c r="S12" s="10">
        <f>'Current interest rate'!$B$2*R12</f>
        <v>16288.946267774416</v>
      </c>
      <c r="T12" s="11">
        <v>1.6436194634870125</v>
      </c>
      <c r="U12" s="12">
        <f>'Current interest rate'!$B$2*T12</f>
        <v>16436.194634870124</v>
      </c>
      <c r="V12" s="13">
        <v>1.647009497690286</v>
      </c>
      <c r="W12" s="14">
        <f>'Current interest rate'!$B$2*V12</f>
        <v>16470.094976902859</v>
      </c>
      <c r="X12" s="16"/>
      <c r="Y12" s="4">
        <f t="shared" si="3"/>
        <v>10</v>
      </c>
      <c r="Z12" s="9">
        <v>1.7908476965428546</v>
      </c>
      <c r="AA12" s="10">
        <f>'Current interest rate'!$B$2*Z12</f>
        <v>17908.476965428545</v>
      </c>
      <c r="AB12" s="11">
        <v>1.8140184086689415</v>
      </c>
      <c r="AC12" s="12">
        <f>'Current interest rate'!$B$2*AB12</f>
        <v>18140.184086689416</v>
      </c>
      <c r="AD12" s="13">
        <v>1.8193967340322803</v>
      </c>
      <c r="AE12" s="14">
        <f>'Current interest rate'!$B$2*AD12</f>
        <v>18193.967340322804</v>
      </c>
      <c r="AF12" s="16"/>
      <c r="AG12" s="4">
        <f t="shared" si="4"/>
        <v>10</v>
      </c>
      <c r="AH12" s="9">
        <v>1.9671513572895656</v>
      </c>
      <c r="AI12" s="10">
        <f>'Current interest rate'!$B$2*AH12</f>
        <v>19671.513572895656</v>
      </c>
      <c r="AJ12" s="11">
        <v>2.0015973431860363</v>
      </c>
      <c r="AK12" s="12">
        <f>'Current interest rate'!$B$2*AJ12</f>
        <v>20015.973431860362</v>
      </c>
      <c r="AL12" s="13">
        <v>2.0096613766956315</v>
      </c>
      <c r="AM12" s="14">
        <f>'Current interest rate'!$B$2*AL12</f>
        <v>20096.613766956314</v>
      </c>
      <c r="AN12" s="15"/>
      <c r="AO12" s="4">
        <f t="shared" si="5"/>
        <v>10</v>
      </c>
      <c r="AP12" s="9">
        <v>2.1589249972727877</v>
      </c>
      <c r="AQ12" s="10">
        <f>'Current interest rate'!$B$2*AP12</f>
        <v>21589.249972727877</v>
      </c>
      <c r="AR12" s="11">
        <v>2.2080396636148518</v>
      </c>
      <c r="AS12" s="12">
        <f>'Current interest rate'!$B$2*AR12</f>
        <v>22080.396636148518</v>
      </c>
      <c r="AT12" s="13">
        <v>2.2196402345447144</v>
      </c>
      <c r="AU12" s="14">
        <f>'Current interest rate'!$B$2*AT12</f>
        <v>22196.402345447143</v>
      </c>
      <c r="AV12" s="16"/>
      <c r="AW12" s="4">
        <f t="shared" si="6"/>
        <v>10</v>
      </c>
      <c r="AX12" s="9">
        <v>2.3673636745921187</v>
      </c>
      <c r="AY12" s="10">
        <f>'Current interest rate'!$B$2*AX12</f>
        <v>23673.636745921187</v>
      </c>
      <c r="AZ12" s="11">
        <v>2.4351889654216463</v>
      </c>
      <c r="BA12" s="12">
        <f>'Current interest rate'!$B$2*AZ12</f>
        <v>24351.889654216462</v>
      </c>
      <c r="BB12" s="13">
        <v>2.451357078124818</v>
      </c>
      <c r="BC12" s="14">
        <f>'Current interest rate'!$B$2*BB12</f>
        <v>24513.570781248178</v>
      </c>
      <c r="BD12" s="4"/>
    </row>
    <row r="13" spans="1:56" x14ac:dyDescent="0.35">
      <c r="A13" s="4">
        <f t="shared" si="0"/>
        <v>11</v>
      </c>
      <c r="B13" s="9">
        <v>1.3842338707244455</v>
      </c>
      <c r="C13" s="10">
        <f>'Current interest rate'!$B$2*B13</f>
        <v>13842.338707244455</v>
      </c>
      <c r="D13" s="11">
        <v>1.3892564179677169</v>
      </c>
      <c r="E13" s="12">
        <f>'Current interest rate'!$B$2*D13</f>
        <v>13892.564179677169</v>
      </c>
      <c r="F13" s="13">
        <v>1.3903954265432696</v>
      </c>
      <c r="G13" s="14">
        <f>'Current interest rate'!$B$2*F13</f>
        <v>13903.954265432696</v>
      </c>
      <c r="H13" s="15"/>
      <c r="I13" s="4">
        <f t="shared" si="1"/>
        <v>11</v>
      </c>
      <c r="J13" s="9">
        <v>1.5394540563150783</v>
      </c>
      <c r="K13" s="10">
        <f>'Current interest rate'!$B$2*J13</f>
        <v>15394.540563150782</v>
      </c>
      <c r="L13" s="11">
        <v>1.549317571515475</v>
      </c>
      <c r="M13" s="12">
        <f>'Current interest rate'!$B$2*L13</f>
        <v>15493.17571515475</v>
      </c>
      <c r="N13" s="13">
        <v>1.5515715061352349</v>
      </c>
      <c r="O13" s="14">
        <f>'Current interest rate'!$B$2*N13</f>
        <v>15515.715061352348</v>
      </c>
      <c r="P13" s="16"/>
      <c r="Q13" s="4">
        <f t="shared" si="2"/>
        <v>11</v>
      </c>
      <c r="R13" s="9">
        <v>1.7103393581163138</v>
      </c>
      <c r="S13" s="10">
        <f>'Current interest rate'!$B$2*R13</f>
        <v>17103.393581163138</v>
      </c>
      <c r="T13" s="11">
        <v>1.7273542108128688</v>
      </c>
      <c r="U13" s="12">
        <f>'Current interest rate'!$B$2*T13</f>
        <v>17273.542108128688</v>
      </c>
      <c r="V13" s="13">
        <v>1.7312736294213613</v>
      </c>
      <c r="W13" s="14">
        <f>'Current interest rate'!$B$2*V13</f>
        <v>17312.736294213613</v>
      </c>
      <c r="X13" s="16"/>
      <c r="Y13" s="4">
        <f t="shared" si="3"/>
        <v>11</v>
      </c>
      <c r="Z13" s="9">
        <v>1.8982985583354262</v>
      </c>
      <c r="AA13" s="10">
        <f>'Current interest rate'!$B$2*Z13</f>
        <v>18982.985583354261</v>
      </c>
      <c r="AB13" s="11">
        <v>1.9253330191239788</v>
      </c>
      <c r="AC13" s="12">
        <f>'Current interest rate'!$B$2*AB13</f>
        <v>19253.330191239787</v>
      </c>
      <c r="AD13" s="13">
        <v>1.9316131435008048</v>
      </c>
      <c r="AE13" s="14">
        <f>'Current interest rate'!$B$2*AD13</f>
        <v>19316.131435008047</v>
      </c>
      <c r="AF13" s="16"/>
      <c r="AG13" s="4">
        <f t="shared" si="4"/>
        <v>11</v>
      </c>
      <c r="AH13" s="9">
        <v>2.1048519522998355</v>
      </c>
      <c r="AI13" s="10">
        <f>'Current interest rate'!$B$2*AH13</f>
        <v>21048.519522998355</v>
      </c>
      <c r="AJ13" s="11">
        <v>2.1454301892981467</v>
      </c>
      <c r="AK13" s="12">
        <f>'Current interest rate'!$B$2*AJ13</f>
        <v>21454.301892981468</v>
      </c>
      <c r="AL13" s="13">
        <v>2.1549399601106134</v>
      </c>
      <c r="AM13" s="14">
        <f>'Current interest rate'!$B$2*AL13</f>
        <v>21549.399601106135</v>
      </c>
      <c r="AN13" s="15"/>
      <c r="AO13" s="4">
        <f t="shared" si="5"/>
        <v>11</v>
      </c>
      <c r="AP13" s="9">
        <v>2.3316389970546108</v>
      </c>
      <c r="AQ13" s="10">
        <f>'Current interest rate'!$B$2*AP13</f>
        <v>23316.389970546108</v>
      </c>
      <c r="AR13" s="11">
        <v>2.3900531424522975</v>
      </c>
      <c r="AS13" s="12">
        <f>'Current interest rate'!$B$2*AR13</f>
        <v>23900.531424522975</v>
      </c>
      <c r="AT13" s="13">
        <v>2.4038692793020315</v>
      </c>
      <c r="AU13" s="14">
        <f>'Current interest rate'!$B$2*AT13</f>
        <v>24038.692793020316</v>
      </c>
      <c r="AV13" s="16"/>
      <c r="AW13" s="4">
        <f t="shared" si="6"/>
        <v>11</v>
      </c>
      <c r="AX13" s="9">
        <v>2.5804264053054093</v>
      </c>
      <c r="AY13" s="10">
        <f>'Current interest rate'!$B$2*AX13</f>
        <v>25804.264053054092</v>
      </c>
      <c r="AZ13" s="11">
        <v>2.6618644362015962</v>
      </c>
      <c r="BA13" s="12">
        <f>'Current interest rate'!$B$2*AZ13</f>
        <v>26618.644362015963</v>
      </c>
      <c r="BB13" s="13">
        <v>2.6813112807075155</v>
      </c>
      <c r="BC13" s="14">
        <f>'Current interest rate'!$B$2*BB13</f>
        <v>26813.112807075155</v>
      </c>
      <c r="BD13" s="4"/>
    </row>
    <row r="14" spans="1:56" x14ac:dyDescent="0.35">
      <c r="A14" s="4">
        <f t="shared" si="0"/>
        <v>12</v>
      </c>
      <c r="B14" s="9">
        <v>1.4257608868461786</v>
      </c>
      <c r="C14" s="10">
        <f>'Current interest rate'!$B$2*B14</f>
        <v>14257.608868461786</v>
      </c>
      <c r="D14" s="11">
        <v>1.4314053333137122</v>
      </c>
      <c r="E14" s="12">
        <f>'Current interest rate'!$B$2*D14</f>
        <v>14314.053333137123</v>
      </c>
      <c r="F14" s="13">
        <v>1.4326856339297467</v>
      </c>
      <c r="G14" s="14">
        <f>'Current interest rate'!$B$2*F14</f>
        <v>14326.856339297467</v>
      </c>
      <c r="H14" s="15"/>
      <c r="I14" s="4">
        <f t="shared" si="1"/>
        <v>12</v>
      </c>
      <c r="J14" s="9">
        <v>1.6010322185676817</v>
      </c>
      <c r="K14" s="10">
        <f>'Current interest rate'!$B$2*J14</f>
        <v>16010.322185676818</v>
      </c>
      <c r="L14" s="11">
        <v>1.6122260776824653</v>
      </c>
      <c r="M14" s="12">
        <f>'Current interest rate'!$B$2*L14</f>
        <v>16122.260776824653</v>
      </c>
      <c r="N14" s="13">
        <v>1.6147849232455678</v>
      </c>
      <c r="O14" s="14">
        <f>'Current interest rate'!$B$2*N14</f>
        <v>16147.849232455677</v>
      </c>
      <c r="P14" s="16"/>
      <c r="Q14" s="4">
        <f t="shared" si="2"/>
        <v>12</v>
      </c>
      <c r="R14" s="9">
        <v>1.7958563260221294</v>
      </c>
      <c r="S14" s="10">
        <f>'Current interest rate'!$B$2*R14</f>
        <v>17958.563260221294</v>
      </c>
      <c r="T14" s="11">
        <v>1.8153548530526551</v>
      </c>
      <c r="U14" s="12">
        <f>'Current interest rate'!$B$2*T14</f>
        <v>18153.54853052655</v>
      </c>
      <c r="V14" s="13">
        <v>1.8198488740551551</v>
      </c>
      <c r="W14" s="14">
        <f>'Current interest rate'!$B$2*V14</f>
        <v>18198.488740551551</v>
      </c>
      <c r="X14" s="16"/>
      <c r="Y14" s="4">
        <f t="shared" si="3"/>
        <v>12</v>
      </c>
      <c r="Z14" s="9">
        <v>2.0121964718355518</v>
      </c>
      <c r="AA14" s="10">
        <f>'Current interest rate'!$B$2*Z14</f>
        <v>20121.964718355517</v>
      </c>
      <c r="AB14" s="11">
        <v>2.0434782893129761</v>
      </c>
      <c r="AC14" s="12">
        <f>'Current interest rate'!$B$2*AB14</f>
        <v>20434.782893129763</v>
      </c>
      <c r="AD14" s="13">
        <v>2.050750815560638</v>
      </c>
      <c r="AE14" s="14">
        <f>'Current interest rate'!$B$2*AD14</f>
        <v>20507.508155606381</v>
      </c>
      <c r="AF14" s="16"/>
      <c r="AG14" s="4">
        <f t="shared" si="4"/>
        <v>12</v>
      </c>
      <c r="AH14" s="9">
        <v>2.2521915889608235</v>
      </c>
      <c r="AI14" s="10">
        <f>'Current interest rate'!$B$2*AH14</f>
        <v>22521.915889608234</v>
      </c>
      <c r="AJ14" s="11">
        <v>2.2995987243994223</v>
      </c>
      <c r="AK14" s="12">
        <f>'Current interest rate'!$B$2*AJ14</f>
        <v>22995.987243994223</v>
      </c>
      <c r="AL14" s="13">
        <v>2.3107207440673432</v>
      </c>
      <c r="AM14" s="14">
        <f>'Current interest rate'!$B$2*AL14</f>
        <v>23107.207440673432</v>
      </c>
      <c r="AN14" s="15"/>
      <c r="AO14" s="4">
        <f t="shared" si="5"/>
        <v>12</v>
      </c>
      <c r="AP14" s="9">
        <v>2.5181701168189798</v>
      </c>
      <c r="AQ14" s="10">
        <f>'Current interest rate'!$B$2*AP14</f>
        <v>25181.7011681898</v>
      </c>
      <c r="AR14" s="11">
        <v>2.5870703854994277</v>
      </c>
      <c r="AS14" s="12">
        <f>'Current interest rate'!$B$2*AR14</f>
        <v>25870.703854994277</v>
      </c>
      <c r="AT14" s="13">
        <v>2.6033892439138246</v>
      </c>
      <c r="AU14" s="14">
        <f>'Current interest rate'!$B$2*AT14</f>
        <v>26033.892439138246</v>
      </c>
      <c r="AV14" s="16"/>
      <c r="AW14" s="4">
        <f t="shared" si="6"/>
        <v>12</v>
      </c>
      <c r="AX14" s="9">
        <v>2.812664781782896</v>
      </c>
      <c r="AY14" s="10">
        <f>'Current interest rate'!$B$2*AX14</f>
        <v>28126.647817828962</v>
      </c>
      <c r="AZ14" s="11">
        <v>2.9096396120898165</v>
      </c>
      <c r="BA14" s="12">
        <f>'Current interest rate'!$B$2*AZ14</f>
        <v>29096.396120898164</v>
      </c>
      <c r="BB14" s="13">
        <v>2.9328367736409007</v>
      </c>
      <c r="BC14" s="14">
        <f>'Current interest rate'!$B$2*BB14</f>
        <v>29328.367736409007</v>
      </c>
      <c r="BD14" s="4"/>
    </row>
    <row r="15" spans="1:56" x14ac:dyDescent="0.35">
      <c r="A15" s="4">
        <f t="shared" si="0"/>
        <v>13</v>
      </c>
      <c r="B15" s="9">
        <v>1.4685337134515639</v>
      </c>
      <c r="C15" s="10">
        <f>'Current interest rate'!$B$2*B15</f>
        <v>14685.337134515639</v>
      </c>
      <c r="D15" s="11">
        <v>1.4748330126386737</v>
      </c>
      <c r="E15" s="12">
        <f>'Current interest rate'!$B$2*D15</f>
        <v>14748.330126386738</v>
      </c>
      <c r="F15" s="13">
        <v>1.4762621384419539</v>
      </c>
      <c r="G15" s="14">
        <f>'Current interest rate'!$B$2*F15</f>
        <v>14762.621384419539</v>
      </c>
      <c r="H15" s="15"/>
      <c r="I15" s="4">
        <f t="shared" si="1"/>
        <v>13</v>
      </c>
      <c r="J15" s="9">
        <v>1.6650735073103891</v>
      </c>
      <c r="K15" s="10">
        <f>'Current interest rate'!$B$2*J15</f>
        <v>16650.73507310389</v>
      </c>
      <c r="L15" s="11">
        <v>1.6776889214629449</v>
      </c>
      <c r="M15" s="12">
        <f>'Current interest rate'!$B$2*L15</f>
        <v>16776.889214629449</v>
      </c>
      <c r="N15" s="13">
        <v>1.6805737525022084</v>
      </c>
      <c r="O15" s="14">
        <f>'Current interest rate'!$B$2*N15</f>
        <v>16805.737525022083</v>
      </c>
      <c r="P15" s="16"/>
      <c r="Q15" s="4">
        <f t="shared" si="2"/>
        <v>13</v>
      </c>
      <c r="R15" s="9">
        <v>1.885649142323236</v>
      </c>
      <c r="S15" s="10">
        <f>'Current interest rate'!$B$2*R15</f>
        <v>18856.491423232361</v>
      </c>
      <c r="T15" s="11">
        <v>1.9078387176600009</v>
      </c>
      <c r="U15" s="12">
        <f>'Current interest rate'!$B$2*T15</f>
        <v>19078.387176600008</v>
      </c>
      <c r="V15" s="13">
        <v>1.9129557963097523</v>
      </c>
      <c r="W15" s="14">
        <f>'Current interest rate'!$B$2*V15</f>
        <v>19129.557963097523</v>
      </c>
      <c r="X15" s="16"/>
      <c r="Y15" s="4">
        <f t="shared" si="3"/>
        <v>13</v>
      </c>
      <c r="Z15" s="9">
        <v>2.1329282601456852</v>
      </c>
      <c r="AA15" s="10">
        <f>'Current interest rate'!$B$2*Z15</f>
        <v>21329.282601456853</v>
      </c>
      <c r="AB15" s="11">
        <v>2.16887337277032</v>
      </c>
      <c r="AC15" s="12">
        <f>'Current interest rate'!$B$2*AB15</f>
        <v>21688.733727703198</v>
      </c>
      <c r="AD15" s="13">
        <v>2.1772366385437523</v>
      </c>
      <c r="AE15" s="14">
        <f>'Current interest rate'!$B$2*AD15</f>
        <v>21772.366385437523</v>
      </c>
      <c r="AF15" s="16"/>
      <c r="AG15" s="4">
        <f t="shared" si="4"/>
        <v>13</v>
      </c>
      <c r="AH15" s="9">
        <v>2.4098450001880813</v>
      </c>
      <c r="AI15" s="10">
        <f>'Current interest rate'!$B$2*AH15</f>
        <v>24098.450001880814</v>
      </c>
      <c r="AJ15" s="11">
        <v>2.4648456610883294</v>
      </c>
      <c r="AK15" s="12">
        <f>'Current interest rate'!$B$2*AJ15</f>
        <v>24648.456610883295</v>
      </c>
      <c r="AL15" s="13">
        <v>2.4777629334921532</v>
      </c>
      <c r="AM15" s="14">
        <f>'Current interest rate'!$B$2*AL15</f>
        <v>24777.62933492153</v>
      </c>
      <c r="AN15" s="15"/>
      <c r="AO15" s="4">
        <f t="shared" si="5"/>
        <v>13</v>
      </c>
      <c r="AP15" s="9">
        <v>2.7196237261644982</v>
      </c>
      <c r="AQ15" s="10">
        <f>'Current interest rate'!$B$2*AP15</f>
        <v>27196.237261644983</v>
      </c>
      <c r="AR15" s="11">
        <v>2.8003281854481785</v>
      </c>
      <c r="AS15" s="12">
        <f>'Current interest rate'!$B$2*AR15</f>
        <v>28003.281854481786</v>
      </c>
      <c r="AT15" s="13">
        <v>2.8194692671866481</v>
      </c>
      <c r="AU15" s="14">
        <f>'Current interest rate'!$B$2*AT15</f>
        <v>28194.69267186648</v>
      </c>
      <c r="AV15" s="16"/>
      <c r="AW15" s="4">
        <f t="shared" si="6"/>
        <v>13</v>
      </c>
      <c r="AX15" s="9">
        <v>3.0658046121433573</v>
      </c>
      <c r="AY15" s="10">
        <f>'Current interest rate'!$B$2*AX15</f>
        <v>30658.046121433574</v>
      </c>
      <c r="AZ15" s="11">
        <v>3.1804785236632562</v>
      </c>
      <c r="BA15" s="12">
        <f>'Current interest rate'!$B$2*AZ15</f>
        <v>31804.785236632561</v>
      </c>
      <c r="BB15" s="13">
        <v>3.2079570927515331</v>
      </c>
      <c r="BC15" s="14">
        <f>'Current interest rate'!$B$2*BB15</f>
        <v>32079.570927515331</v>
      </c>
      <c r="BD15" s="4"/>
    </row>
    <row r="16" spans="1:56" x14ac:dyDescent="0.35">
      <c r="A16" s="4">
        <f t="shared" si="0"/>
        <v>14</v>
      </c>
      <c r="B16" s="9">
        <v>1.512589724855111</v>
      </c>
      <c r="C16" s="10">
        <f>'Current interest rate'!$B$2*B16</f>
        <v>15125.897248551109</v>
      </c>
      <c r="D16" s="11">
        <v>1.5195782526067725</v>
      </c>
      <c r="E16" s="12">
        <f>'Current interest rate'!$B$2*D16</f>
        <v>15195.782526067725</v>
      </c>
      <c r="F16" s="13">
        <v>1.5211640640378459</v>
      </c>
      <c r="G16" s="14">
        <f>'Current interest rate'!$B$2*F16</f>
        <v>15211.640640378459</v>
      </c>
      <c r="H16" s="15"/>
      <c r="I16" s="4">
        <f t="shared" si="1"/>
        <v>14</v>
      </c>
      <c r="J16" s="9">
        <v>1.7316764476028046</v>
      </c>
      <c r="K16" s="10">
        <f>'Current interest rate'!$B$2*J16</f>
        <v>17316.764476028045</v>
      </c>
      <c r="L16" s="11">
        <v>1.7458098192069158</v>
      </c>
      <c r="M16" s="12">
        <f>'Current interest rate'!$B$2*L16</f>
        <v>17458.098192069159</v>
      </c>
      <c r="N16" s="13">
        <v>1.7490429201696507</v>
      </c>
      <c r="O16" s="14">
        <f>'Current interest rate'!$B$2*N16</f>
        <v>17490.429201696508</v>
      </c>
      <c r="P16" s="16"/>
      <c r="Q16" s="4">
        <f t="shared" si="2"/>
        <v>14</v>
      </c>
      <c r="R16" s="9">
        <v>1.9799315994393971</v>
      </c>
      <c r="S16" s="10">
        <f>'Current interest rate'!$B$2*R16</f>
        <v>19799.315994393972</v>
      </c>
      <c r="T16" s="11">
        <v>2.005034203908882</v>
      </c>
      <c r="U16" s="12">
        <f>'Current interest rate'!$B$2*T16</f>
        <v>20050.34203908882</v>
      </c>
      <c r="V16" s="13">
        <v>2.0108262454128218</v>
      </c>
      <c r="W16" s="14">
        <f>'Current interest rate'!$B$2*V16</f>
        <v>20108.262454128217</v>
      </c>
      <c r="X16" s="16"/>
      <c r="Y16" s="4">
        <f t="shared" si="3"/>
        <v>14</v>
      </c>
      <c r="Z16" s="9">
        <v>2.2609039557544262</v>
      </c>
      <c r="AA16" s="10">
        <f>'Current interest rate'!$B$2*Z16</f>
        <v>22609.03955754426</v>
      </c>
      <c r="AB16" s="11">
        <v>2.3019631437795249</v>
      </c>
      <c r="AC16" s="12">
        <f>'Current interest rate'!$B$2*AB16</f>
        <v>23019.631437795248</v>
      </c>
      <c r="AD16" s="13">
        <v>2.3115238303203451</v>
      </c>
      <c r="AE16" s="14">
        <f>'Current interest rate'!$B$2*AD16</f>
        <v>23115.238303203452</v>
      </c>
      <c r="AF16" s="16"/>
      <c r="AG16" s="4">
        <f t="shared" si="4"/>
        <v>14</v>
      </c>
      <c r="AH16" s="9">
        <v>2.5785341502012469</v>
      </c>
      <c r="AI16" s="10">
        <f>'Current interest rate'!$B$2*AH16</f>
        <v>25785.34150201247</v>
      </c>
      <c r="AJ16" s="11">
        <v>2.6419670825711865</v>
      </c>
      <c r="AK16" s="12">
        <f>'Current interest rate'!$B$2*AJ16</f>
        <v>26419.670825711866</v>
      </c>
      <c r="AL16" s="13">
        <v>2.6568806162968852</v>
      </c>
      <c r="AM16" s="14">
        <f>'Current interest rate'!$B$2*AL16</f>
        <v>26568.806162968853</v>
      </c>
      <c r="AN16" s="15"/>
      <c r="AO16" s="4">
        <f t="shared" si="5"/>
        <v>14</v>
      </c>
      <c r="AP16" s="9">
        <v>2.9371936242576582</v>
      </c>
      <c r="AQ16" s="10">
        <f>'Current interest rate'!$B$2*AP16</f>
        <v>29371.936242576583</v>
      </c>
      <c r="AR16" s="11">
        <v>3.0311652864835517</v>
      </c>
      <c r="AS16" s="12">
        <f>'Current interest rate'!$B$2*AR16</f>
        <v>30311.652864835516</v>
      </c>
      <c r="AT16" s="13">
        <v>3.053483825822072</v>
      </c>
      <c r="AU16" s="14">
        <f>'Current interest rate'!$B$2*AT16</f>
        <v>30534.83825822072</v>
      </c>
      <c r="AV16" s="16"/>
      <c r="AW16" s="4">
        <f t="shared" si="6"/>
        <v>14</v>
      </c>
      <c r="AX16" s="9">
        <v>3.3417270272362591</v>
      </c>
      <c r="AY16" s="10">
        <f>'Current interest rate'!$B$2*AX16</f>
        <v>33417.270272362592</v>
      </c>
      <c r="AZ16" s="11">
        <v>3.4765280199831694</v>
      </c>
      <c r="BA16" s="12">
        <f>'Current interest rate'!$B$2*AZ16</f>
        <v>34765.280199831694</v>
      </c>
      <c r="BB16" s="13">
        <v>3.5088855954841827</v>
      </c>
      <c r="BC16" s="14">
        <f>'Current interest rate'!$B$2*BB16</f>
        <v>35088.855954841827</v>
      </c>
      <c r="BD16" s="4"/>
    </row>
    <row r="17" spans="1:56" x14ac:dyDescent="0.35">
      <c r="A17" s="4">
        <f t="shared" si="0"/>
        <v>15</v>
      </c>
      <c r="B17" s="9">
        <v>1.5579674166007647</v>
      </c>
      <c r="C17" s="10">
        <f>'Current interest rate'!$B$2*B17</f>
        <v>15579.674166007646</v>
      </c>
      <c r="D17" s="11">
        <v>1.5656810269415731</v>
      </c>
      <c r="E17" s="12">
        <f>'Current interest rate'!$B$2*D17</f>
        <v>15656.810269415731</v>
      </c>
      <c r="F17" s="13">
        <v>1.5674317246679959</v>
      </c>
      <c r="G17" s="14">
        <f>'Current interest rate'!$B$2*F17</f>
        <v>15674.317246679959</v>
      </c>
      <c r="H17" s="15"/>
      <c r="I17" s="4">
        <f t="shared" si="1"/>
        <v>15</v>
      </c>
      <c r="J17" s="9">
        <v>1.800943505506917</v>
      </c>
      <c r="K17" s="10">
        <f>'Current interest rate'!$B$2*J17</f>
        <v>18009.435055069171</v>
      </c>
      <c r="L17" s="11">
        <v>1.8166966985640913</v>
      </c>
      <c r="M17" s="12">
        <f>'Current interest rate'!$B$2*L17</f>
        <v>18166.966985640913</v>
      </c>
      <c r="N17" s="13">
        <v>1.8203016273702988</v>
      </c>
      <c r="O17" s="14">
        <f>'Current interest rate'!$B$2*N17</f>
        <v>18203.016273702986</v>
      </c>
      <c r="P17" s="16"/>
      <c r="Q17" s="4">
        <f t="shared" si="2"/>
        <v>15</v>
      </c>
      <c r="R17" s="9">
        <v>2.0789281794113679</v>
      </c>
      <c r="S17" s="10">
        <f>'Current interest rate'!$B$2*R17</f>
        <v>20789.281794113678</v>
      </c>
      <c r="T17" s="11">
        <v>2.107181346951239</v>
      </c>
      <c r="U17" s="12">
        <f>'Current interest rate'!$B$2*T17</f>
        <v>21071.813469512392</v>
      </c>
      <c r="V17" s="13">
        <v>2.113703932438542</v>
      </c>
      <c r="W17" s="14">
        <f>'Current interest rate'!$B$2*V17</f>
        <v>21137.03932438542</v>
      </c>
      <c r="X17" s="16"/>
      <c r="Y17" s="4">
        <f t="shared" si="3"/>
        <v>15</v>
      </c>
      <c r="Z17" s="9">
        <v>2.3965581930996924</v>
      </c>
      <c r="AA17" s="10">
        <f>'Current interest rate'!$B$2*Z17</f>
        <v>23965.581930996923</v>
      </c>
      <c r="AB17" s="11">
        <v>2.4432197756897223</v>
      </c>
      <c r="AC17" s="12">
        <f>'Current interest rate'!$B$2*AB17</f>
        <v>24432.197756897222</v>
      </c>
      <c r="AD17" s="13">
        <v>2.454093562247146</v>
      </c>
      <c r="AE17" s="14">
        <f>'Current interest rate'!$B$2*AD17</f>
        <v>24540.935622471461</v>
      </c>
      <c r="AF17" s="16"/>
      <c r="AG17" s="4">
        <f t="shared" si="4"/>
        <v>15</v>
      </c>
      <c r="AH17" s="9">
        <v>2.7590315407153345</v>
      </c>
      <c r="AI17" s="10">
        <f>'Current interest rate'!$B$2*AH17</f>
        <v>27590.315407153346</v>
      </c>
      <c r="AJ17" s="11">
        <v>2.8318162778223428</v>
      </c>
      <c r="AK17" s="12">
        <f>'Current interest rate'!$B$2*AJ17</f>
        <v>28318.162778223428</v>
      </c>
      <c r="AL17" s="13">
        <v>2.8489467308743524</v>
      </c>
      <c r="AM17" s="14">
        <f>'Current interest rate'!$B$2*AL17</f>
        <v>28489.467308743522</v>
      </c>
      <c r="AN17" s="15"/>
      <c r="AO17" s="4">
        <f t="shared" si="5"/>
        <v>15</v>
      </c>
      <c r="AP17" s="9">
        <v>3.1721691141982715</v>
      </c>
      <c r="AQ17" s="10">
        <f>'Current interest rate'!$B$2*AP17</f>
        <v>31721.691141982716</v>
      </c>
      <c r="AR17" s="11">
        <v>3.2810307883654106</v>
      </c>
      <c r="AS17" s="12">
        <f>'Current interest rate'!$B$2*AR17</f>
        <v>32810.307883654103</v>
      </c>
      <c r="AT17" s="13">
        <v>3.3069214774100129</v>
      </c>
      <c r="AU17" s="14">
        <f>'Current interest rate'!$B$2*AT17</f>
        <v>33069.214774100132</v>
      </c>
      <c r="AV17" s="16"/>
      <c r="AW17" s="4">
        <f t="shared" si="6"/>
        <v>15</v>
      </c>
      <c r="AX17" s="9">
        <v>3.6424824596875229</v>
      </c>
      <c r="AY17" s="10">
        <f>'Current interest rate'!$B$2*AX17</f>
        <v>36424.824596875231</v>
      </c>
      <c r="AZ17" s="11">
        <v>3.8001347859463701</v>
      </c>
      <c r="BA17" s="12">
        <f>'Current interest rate'!$B$2*AZ17</f>
        <v>38001.347859463698</v>
      </c>
      <c r="BB17" s="13">
        <v>3.8380432674789584</v>
      </c>
      <c r="BC17" s="14">
        <f>'Current interest rate'!$B$2*BB17</f>
        <v>38380.432674789583</v>
      </c>
      <c r="BD17" s="4"/>
    </row>
    <row r="18" spans="1:56" x14ac:dyDescent="0.35">
      <c r="A18" s="4">
        <f t="shared" si="0"/>
        <v>16</v>
      </c>
      <c r="B18" s="9">
        <v>1.6047064390987871</v>
      </c>
      <c r="C18" s="10">
        <f>'Current interest rate'!$B$2*B18</f>
        <v>16047.064390987871</v>
      </c>
      <c r="D18" s="11">
        <v>1.6131825221370588</v>
      </c>
      <c r="E18" s="12">
        <f>'Current interest rate'!$B$2*D18</f>
        <v>16131.825221370587</v>
      </c>
      <c r="F18" s="13">
        <v>1.6151066604703612</v>
      </c>
      <c r="G18" s="14">
        <f>'Current interest rate'!$B$2*F18</f>
        <v>16151.066604703612</v>
      </c>
      <c r="H18" s="15"/>
      <c r="I18" s="4">
        <f t="shared" si="1"/>
        <v>16</v>
      </c>
      <c r="J18" s="9">
        <v>1.8729812457271937</v>
      </c>
      <c r="K18" s="10">
        <f>'Current interest rate'!$B$2*J18</f>
        <v>18729.812457271939</v>
      </c>
      <c r="L18" s="11">
        <v>1.890461869479555</v>
      </c>
      <c r="M18" s="12">
        <f>'Current interest rate'!$B$2*L18</f>
        <v>18904.61869479555</v>
      </c>
      <c r="N18" s="13">
        <v>1.8944635242487706</v>
      </c>
      <c r="O18" s="14">
        <f>'Current interest rate'!$B$2*N18</f>
        <v>18944.635242487708</v>
      </c>
      <c r="P18" s="16"/>
      <c r="Q18" s="4">
        <f t="shared" si="2"/>
        <v>16</v>
      </c>
      <c r="R18" s="9">
        <v>2.182874588381936</v>
      </c>
      <c r="S18" s="10">
        <f>'Current interest rate'!$B$2*R18</f>
        <v>21828.74588381936</v>
      </c>
      <c r="T18" s="11">
        <v>2.2145324106106981</v>
      </c>
      <c r="U18" s="12">
        <f>'Current interest rate'!$B$2*T18</f>
        <v>22145.324106106982</v>
      </c>
      <c r="V18" s="13">
        <v>2.221845037182181</v>
      </c>
      <c r="W18" s="14">
        <f>'Current interest rate'!$B$2*V18</f>
        <v>22218.450371821811</v>
      </c>
      <c r="X18" s="16"/>
      <c r="Y18" s="4">
        <f t="shared" si="3"/>
        <v>16</v>
      </c>
      <c r="Z18" s="9">
        <v>2.5403516846856733</v>
      </c>
      <c r="AA18" s="10">
        <f>'Current interest rate'!$B$2*Z18</f>
        <v>25403.516846856732</v>
      </c>
      <c r="AB18" s="11">
        <v>2.5931444160832586</v>
      </c>
      <c r="AC18" s="12">
        <f>'Current interest rate'!$B$2*AB18</f>
        <v>25931.444160832587</v>
      </c>
      <c r="AD18" s="13">
        <v>2.6054566832773003</v>
      </c>
      <c r="AE18" s="14">
        <f>'Current interest rate'!$B$2*AD18</f>
        <v>26054.566832773002</v>
      </c>
      <c r="AF18" s="16"/>
      <c r="AG18" s="4">
        <f t="shared" si="4"/>
        <v>16</v>
      </c>
      <c r="AH18" s="9">
        <v>2.9521637485654075</v>
      </c>
      <c r="AI18" s="10">
        <f>'Current interest rate'!$B$2*AH18</f>
        <v>29521.637485654075</v>
      </c>
      <c r="AJ18" s="11">
        <v>3.0353078523352561</v>
      </c>
      <c r="AK18" s="12">
        <f>'Current interest rate'!$B$2*AJ18</f>
        <v>30353.07852335256</v>
      </c>
      <c r="AL18" s="13">
        <v>3.0548973204043688</v>
      </c>
      <c r="AM18" s="14">
        <f>'Current interest rate'!$B$2*AL18</f>
        <v>30548.973204043687</v>
      </c>
      <c r="AN18" s="15"/>
      <c r="AO18" s="4">
        <f t="shared" si="5"/>
        <v>16</v>
      </c>
      <c r="AP18" s="9">
        <v>3.4259426433341331</v>
      </c>
      <c r="AQ18" s="10">
        <f>'Current interest rate'!$B$2*AP18</f>
        <v>34259.42643334133</v>
      </c>
      <c r="AR18" s="11">
        <v>3.551493243276874</v>
      </c>
      <c r="AS18" s="12">
        <f>'Current interest rate'!$B$2*AR18</f>
        <v>35514.932432768743</v>
      </c>
      <c r="AT18" s="13">
        <v>3.5813943290862063</v>
      </c>
      <c r="AU18" s="14">
        <f>'Current interest rate'!$B$2*AT18</f>
        <v>35813.943290862066</v>
      </c>
      <c r="AV18" s="16"/>
      <c r="AW18" s="4">
        <f t="shared" si="6"/>
        <v>16</v>
      </c>
      <c r="AX18" s="9">
        <v>3.9703058810594003</v>
      </c>
      <c r="AY18" s="10">
        <f>'Current interest rate'!$B$2*AX18</f>
        <v>39703.058810594004</v>
      </c>
      <c r="AZ18" s="11">
        <v>4.1538639436680205</v>
      </c>
      <c r="BA18" s="12">
        <f>'Current interest rate'!$B$2*AZ18</f>
        <v>41538.639436680205</v>
      </c>
      <c r="BB18" s="13">
        <v>4.1980781995281662</v>
      </c>
      <c r="BC18" s="14">
        <f>'Current interest rate'!$B$2*BB18</f>
        <v>41980.781995281664</v>
      </c>
      <c r="BD18" s="4"/>
    </row>
    <row r="19" spans="1:56" x14ac:dyDescent="0.35">
      <c r="A19" s="4">
        <f t="shared" si="0"/>
        <v>17</v>
      </c>
      <c r="B19" s="9">
        <v>1.6528476322717507</v>
      </c>
      <c r="C19" s="10">
        <f>'Current interest rate'!$B$2*B19</f>
        <v>16528.476322717506</v>
      </c>
      <c r="D19" s="11">
        <v>1.6621251742521088</v>
      </c>
      <c r="E19" s="12">
        <f>'Current interest rate'!$B$2*D19</f>
        <v>16621.25174252109</v>
      </c>
      <c r="F19" s="13">
        <v>1.6642316750659454</v>
      </c>
      <c r="G19" s="14">
        <f>'Current interest rate'!$B$2*F19</f>
        <v>16642.316750659455</v>
      </c>
      <c r="H19" s="15"/>
      <c r="I19" s="4">
        <f t="shared" si="1"/>
        <v>17</v>
      </c>
      <c r="J19" s="9">
        <v>1.9479004955562815</v>
      </c>
      <c r="K19" s="10">
        <f>'Current interest rate'!$B$2*J19</f>
        <v>19479.004955562814</v>
      </c>
      <c r="L19" s="11">
        <v>1.9672222021325219</v>
      </c>
      <c r="M19" s="12">
        <f>'Current interest rate'!$B$2*L19</f>
        <v>19672.222021325219</v>
      </c>
      <c r="N19" s="13">
        <v>1.97164689123193</v>
      </c>
      <c r="O19" s="14">
        <f>'Current interest rate'!$B$2*N19</f>
        <v>19716.468912319302</v>
      </c>
      <c r="P19" s="16"/>
      <c r="Q19" s="4">
        <f t="shared" si="2"/>
        <v>17</v>
      </c>
      <c r="R19" s="9">
        <v>2.2920183178010332</v>
      </c>
      <c r="S19" s="10">
        <f>'Current interest rate'!$B$2*R19</f>
        <v>22920.183178010331</v>
      </c>
      <c r="T19" s="11">
        <v>2.3273525103763708</v>
      </c>
      <c r="U19" s="12">
        <f>'Current interest rate'!$B$2*T19</f>
        <v>23273.525103763706</v>
      </c>
      <c r="V19" s="13">
        <v>2.3355188460835317</v>
      </c>
      <c r="W19" s="14">
        <f>'Current interest rate'!$B$2*V19</f>
        <v>23355.188460835318</v>
      </c>
      <c r="X19" s="16"/>
      <c r="Y19" s="4">
        <f t="shared" si="3"/>
        <v>17</v>
      </c>
      <c r="Z19" s="9">
        <v>2.692772785766814</v>
      </c>
      <c r="AA19" s="10">
        <f>'Current interest rate'!$B$2*Z19</f>
        <v>26927.727857668138</v>
      </c>
      <c r="AB19" s="11">
        <v>2.7522689647375183</v>
      </c>
      <c r="AC19" s="12">
        <f>'Current interest rate'!$B$2*AB19</f>
        <v>27522.689647375184</v>
      </c>
      <c r="AD19" s="13">
        <v>2.7661555504095756</v>
      </c>
      <c r="AE19" s="14">
        <f>'Current interest rate'!$B$2*AD19</f>
        <v>27661.555504095755</v>
      </c>
      <c r="AF19" s="16"/>
      <c r="AG19" s="4">
        <f t="shared" si="4"/>
        <v>17</v>
      </c>
      <c r="AH19" s="9">
        <v>3.1588152109649861</v>
      </c>
      <c r="AI19" s="10">
        <f>'Current interest rate'!$B$2*AH19</f>
        <v>31588.152109649862</v>
      </c>
      <c r="AJ19" s="11">
        <v>3.2534221342681531</v>
      </c>
      <c r="AK19" s="12">
        <f>'Current interest rate'!$B$2*AJ19</f>
        <v>32534.221342681532</v>
      </c>
      <c r="AL19" s="13">
        <v>3.2757360947038983</v>
      </c>
      <c r="AM19" s="14">
        <f>'Current interest rate'!$B$2*AL19</f>
        <v>32757.360947038982</v>
      </c>
      <c r="AN19" s="15"/>
      <c r="AO19" s="4">
        <f t="shared" si="5"/>
        <v>17</v>
      </c>
      <c r="AP19" s="9">
        <v>3.7000180548008634</v>
      </c>
      <c r="AQ19" s="10">
        <f>'Current interest rate'!$B$2*AP19</f>
        <v>37000.180548008633</v>
      </c>
      <c r="AR19" s="11">
        <v>3.8442505025455915</v>
      </c>
      <c r="AS19" s="12">
        <f>'Current interest rate'!$B$2*AR19</f>
        <v>38442.505025455917</v>
      </c>
      <c r="AT19" s="13">
        <v>3.8786482920835743</v>
      </c>
      <c r="AU19" s="14">
        <f>'Current interest rate'!$B$2*AT19</f>
        <v>38786.482920835741</v>
      </c>
      <c r="AV19" s="16"/>
      <c r="AW19" s="4">
        <f t="shared" si="6"/>
        <v>17</v>
      </c>
      <c r="AX19" s="9">
        <v>4.3276334103547462</v>
      </c>
      <c r="AY19" s="10">
        <f>'Current interest rate'!$B$2*AX19</f>
        <v>43276.334103547466</v>
      </c>
      <c r="AZ19" s="11">
        <v>4.5405193853428623</v>
      </c>
      <c r="BA19" s="12">
        <f>'Current interest rate'!$B$2*AZ19</f>
        <v>45405.193853428624</v>
      </c>
      <c r="BB19" s="13">
        <v>4.5918868916060944</v>
      </c>
      <c r="BC19" s="14">
        <f>'Current interest rate'!$B$2*BB19</f>
        <v>45918.868916060943</v>
      </c>
      <c r="BD19" s="4"/>
    </row>
    <row r="20" spans="1:56" x14ac:dyDescent="0.35">
      <c r="A20" s="4">
        <f t="shared" si="0"/>
        <v>18</v>
      </c>
      <c r="B20" s="9">
        <v>1.7024330612399032</v>
      </c>
      <c r="C20" s="10">
        <f>'Current interest rate'!$B$2*B20</f>
        <v>17024.330612399033</v>
      </c>
      <c r="D20" s="11">
        <v>1.7125527068212822</v>
      </c>
      <c r="E20" s="12">
        <f>'Current interest rate'!$B$2*D20</f>
        <v>17125.527068212821</v>
      </c>
      <c r="F20" s="13">
        <v>1.7148508739888444</v>
      </c>
      <c r="G20" s="14">
        <f>'Current interest rate'!$B$2*F20</f>
        <v>17148.508739888443</v>
      </c>
      <c r="H20" s="15"/>
      <c r="I20" s="4">
        <f t="shared" si="1"/>
        <v>18</v>
      </c>
      <c r="J20" s="9">
        <v>2.025816515378533</v>
      </c>
      <c r="K20" s="10">
        <f>'Current interest rate'!$B$2*J20</f>
        <v>20258.165153785329</v>
      </c>
      <c r="L20" s="11">
        <v>2.0470993121001326</v>
      </c>
      <c r="M20" s="12">
        <f>'Current interest rate'!$B$2*L20</f>
        <v>20470.993121001327</v>
      </c>
      <c r="N20" s="13">
        <v>2.0519748276737277</v>
      </c>
      <c r="O20" s="14">
        <f>'Current interest rate'!$B$2*N20</f>
        <v>20519.748276737279</v>
      </c>
      <c r="P20" s="16"/>
      <c r="Q20" s="4">
        <f t="shared" si="2"/>
        <v>18</v>
      </c>
      <c r="R20" s="9">
        <v>2.4066192336910848</v>
      </c>
      <c r="S20" s="10">
        <f>'Current interest rate'!$B$2*R20</f>
        <v>24066.192336910848</v>
      </c>
      <c r="T20" s="11">
        <v>2.4459202681352843</v>
      </c>
      <c r="U20" s="12">
        <f>'Current interest rate'!$B$2*T20</f>
        <v>24459.202681352843</v>
      </c>
      <c r="V20" s="13">
        <v>2.4550084227877216</v>
      </c>
      <c r="W20" s="14">
        <f>'Current interest rate'!$B$2*V20</f>
        <v>24550.084227877214</v>
      </c>
      <c r="X20" s="16"/>
      <c r="Y20" s="4">
        <f t="shared" si="3"/>
        <v>18</v>
      </c>
      <c r="Z20" s="9">
        <v>2.8543391529128228</v>
      </c>
      <c r="AA20" s="10">
        <f>'Current interest rate'!$B$2*Z20</f>
        <v>28543.391529128228</v>
      </c>
      <c r="AB20" s="11">
        <v>2.9211579606888036</v>
      </c>
      <c r="AC20" s="12">
        <f>'Current interest rate'!$B$2*AB20</f>
        <v>29211.579606888037</v>
      </c>
      <c r="AD20" s="13">
        <v>2.936765972035674</v>
      </c>
      <c r="AE20" s="14">
        <f>'Current interest rate'!$B$2*AD20</f>
        <v>29367.65972035674</v>
      </c>
      <c r="AF20" s="16"/>
      <c r="AG20" s="4">
        <f t="shared" si="4"/>
        <v>18</v>
      </c>
      <c r="AH20" s="9">
        <v>3.3799322757325352</v>
      </c>
      <c r="AI20" s="10">
        <f>'Current interest rate'!$B$2*AH20</f>
        <v>33799.322757325353</v>
      </c>
      <c r="AJ20" s="11">
        <v>3.4872098972110579</v>
      </c>
      <c r="AK20" s="12">
        <f>'Current interest rate'!$B$2*AJ20</f>
        <v>34872.09897211058</v>
      </c>
      <c r="AL20" s="13">
        <v>3.5125393218537346</v>
      </c>
      <c r="AM20" s="14">
        <f>'Current interest rate'!$B$2*AL20</f>
        <v>35125.393218537349</v>
      </c>
      <c r="AN20" s="15"/>
      <c r="AO20" s="4">
        <f t="shared" si="5"/>
        <v>18</v>
      </c>
      <c r="AP20" s="9">
        <v>3.9960194991849334</v>
      </c>
      <c r="AQ20" s="10">
        <f>'Current interest rate'!$B$2*AP20</f>
        <v>39960.194991849334</v>
      </c>
      <c r="AR20" s="11">
        <v>4.1611403750515104</v>
      </c>
      <c r="AS20" s="12">
        <f>'Current interest rate'!$B$2*AR20</f>
        <v>41611.403750515106</v>
      </c>
      <c r="AT20" s="13">
        <v>4.2005741874063025</v>
      </c>
      <c r="AU20" s="14">
        <f>'Current interest rate'!$B$2*AT20</f>
        <v>42005.741874063024</v>
      </c>
      <c r="AV20" s="16"/>
      <c r="AW20" s="4">
        <f t="shared" si="6"/>
        <v>18</v>
      </c>
      <c r="AX20" s="9">
        <v>4.7171204172866741</v>
      </c>
      <c r="AY20" s="10">
        <f>'Current interest rate'!$B$2*AX20</f>
        <v>47171.204172866739</v>
      </c>
      <c r="AZ20" s="11">
        <v>4.963165998756649</v>
      </c>
      <c r="BA20" s="12">
        <f>'Current interest rate'!$B$2*AZ20</f>
        <v>49631.659987566491</v>
      </c>
      <c r="BB20" s="13">
        <v>5.0226375553637208</v>
      </c>
      <c r="BC20" s="14">
        <f>'Current interest rate'!$B$2*BB20</f>
        <v>50226.375553637205</v>
      </c>
      <c r="BD20" s="4"/>
    </row>
    <row r="21" spans="1:56" x14ac:dyDescent="0.35">
      <c r="A21" s="4">
        <f t="shared" si="0"/>
        <v>19</v>
      </c>
      <c r="B21" s="9">
        <v>1.7535060530771003</v>
      </c>
      <c r="C21" s="10">
        <f>'Current interest rate'!$B$2*B21</f>
        <v>17535.060530771003</v>
      </c>
      <c r="D21" s="11">
        <v>1.7645101699157901</v>
      </c>
      <c r="E21" s="12">
        <f>'Current interest rate'!$B$2*D21</f>
        <v>17645.101699157902</v>
      </c>
      <c r="F21" s="13">
        <v>1.7670097042851791</v>
      </c>
      <c r="G21" s="14">
        <f>'Current interest rate'!$B$2*F21</f>
        <v>17670.09704285179</v>
      </c>
      <c r="H21" s="15"/>
      <c r="I21" s="4">
        <f t="shared" si="1"/>
        <v>19</v>
      </c>
      <c r="J21" s="9">
        <v>2.1068491759936743</v>
      </c>
      <c r="K21" s="10">
        <f>'Current interest rate'!$B$2*J21</f>
        <v>21068.491759936744</v>
      </c>
      <c r="L21" s="11">
        <v>2.1302197530396394</v>
      </c>
      <c r="M21" s="12">
        <f>'Current interest rate'!$B$2*L21</f>
        <v>21302.197530396395</v>
      </c>
      <c r="N21" s="13">
        <v>2.135575448185727</v>
      </c>
      <c r="O21" s="14">
        <f>'Current interest rate'!$B$2*N21</f>
        <v>21355.754481857271</v>
      </c>
      <c r="P21" s="16"/>
      <c r="Q21" s="4">
        <f t="shared" si="2"/>
        <v>19</v>
      </c>
      <c r="R21" s="9">
        <v>2.526950195375639</v>
      </c>
      <c r="S21" s="10">
        <f>'Current interest rate'!$B$2*R21</f>
        <v>25269.501953756389</v>
      </c>
      <c r="T21" s="11">
        <v>2.5705285002603704</v>
      </c>
      <c r="U21" s="12">
        <f>'Current interest rate'!$B$2*T21</f>
        <v>25705.285002603705</v>
      </c>
      <c r="V21" s="13">
        <v>2.5806113130131818</v>
      </c>
      <c r="W21" s="14">
        <f>'Current interest rate'!$B$2*V21</f>
        <v>25806.113130131816</v>
      </c>
      <c r="X21" s="16"/>
      <c r="Y21" s="4">
        <f t="shared" si="3"/>
        <v>19</v>
      </c>
      <c r="Z21" s="9">
        <v>3.0255995020875921</v>
      </c>
      <c r="AA21" s="10">
        <f>'Current interest rate'!$B$2*Z21</f>
        <v>30255.995020875922</v>
      </c>
      <c r="AB21" s="11">
        <v>3.1004105850931509</v>
      </c>
      <c r="AC21" s="12">
        <f>'Current interest rate'!$B$2*AB21</f>
        <v>31004.105850931508</v>
      </c>
      <c r="AD21" s="13">
        <v>3.1178992711489477</v>
      </c>
      <c r="AE21" s="14">
        <f>'Current interest rate'!$B$2*AD21</f>
        <v>31178.992711489478</v>
      </c>
      <c r="AF21" s="16"/>
      <c r="AG21" s="4">
        <f t="shared" si="4"/>
        <v>19</v>
      </c>
      <c r="AH21" s="9">
        <v>3.6165275350338129</v>
      </c>
      <c r="AI21" s="10">
        <f>'Current interest rate'!$B$2*AH21</f>
        <v>36165.275350338132</v>
      </c>
      <c r="AJ21" s="11">
        <v>3.7377974223262771</v>
      </c>
      <c r="AK21" s="12">
        <f>'Current interest rate'!$B$2*AJ21</f>
        <v>37377.974223262769</v>
      </c>
      <c r="AL21" s="13">
        <v>3.7664610734412487</v>
      </c>
      <c r="AM21" s="14">
        <f>'Current interest rate'!$B$2*AL21</f>
        <v>37664.61073441249</v>
      </c>
      <c r="AN21" s="15"/>
      <c r="AO21" s="4">
        <f t="shared" si="5"/>
        <v>19</v>
      </c>
      <c r="AP21" s="9">
        <v>4.3157010591197285</v>
      </c>
      <c r="AQ21" s="10">
        <f>'Current interest rate'!$B$2*AP21</f>
        <v>43157.010591197286</v>
      </c>
      <c r="AR21" s="11">
        <v>4.5041521642302165</v>
      </c>
      <c r="AS21" s="12">
        <f>'Current interest rate'!$B$2*AR21</f>
        <v>45041.521642302163</v>
      </c>
      <c r="AT21" s="13">
        <v>4.5492197732693826</v>
      </c>
      <c r="AU21" s="14">
        <f>'Current interest rate'!$B$2*AT21</f>
        <v>45492.197732693829</v>
      </c>
      <c r="AV21" s="16"/>
      <c r="AW21" s="4">
        <f t="shared" si="6"/>
        <v>19</v>
      </c>
      <c r="AX21" s="9">
        <v>5.1416612548424752</v>
      </c>
      <c r="AY21" s="10">
        <f>'Current interest rate'!$B$2*AX21</f>
        <v>51416.612548424753</v>
      </c>
      <c r="AZ21" s="11">
        <v>5.4251539616219482</v>
      </c>
      <c r="BA21" s="12">
        <f>'Current interest rate'!$B$2*AZ21</f>
        <v>54251.539616219481</v>
      </c>
      <c r="BB21" s="13">
        <v>5.4937956025581682</v>
      </c>
      <c r="BC21" s="14">
        <f>'Current interest rate'!$B$2*BB21</f>
        <v>54937.956025581683</v>
      </c>
      <c r="BD21" s="4"/>
    </row>
    <row r="22" spans="1:56" x14ac:dyDescent="0.35">
      <c r="A22" s="4">
        <f t="shared" si="0"/>
        <v>20</v>
      </c>
      <c r="B22" s="9">
        <v>1.8061112346694133</v>
      </c>
      <c r="C22" s="10">
        <f>'Current interest rate'!$B$2*B22</f>
        <v>18061.112346694132</v>
      </c>
      <c r="D22" s="11">
        <v>1.8180439803895432</v>
      </c>
      <c r="E22" s="12">
        <f>'Current interest rate'!$B$2*D22</f>
        <v>18180.439803895431</v>
      </c>
      <c r="F22" s="13">
        <v>1.8207549953164652</v>
      </c>
      <c r="G22" s="14">
        <f>'Current interest rate'!$B$2*F22</f>
        <v>18207.549953164653</v>
      </c>
      <c r="H22" s="15"/>
      <c r="I22" s="4">
        <f t="shared" si="1"/>
        <v>20</v>
      </c>
      <c r="J22" s="9">
        <v>2.1911231430334213</v>
      </c>
      <c r="K22" s="10">
        <f>'Current interest rate'!$B$2*J22</f>
        <v>21911.231430334214</v>
      </c>
      <c r="L22" s="11">
        <v>2.2167152171942588</v>
      </c>
      <c r="M22" s="12">
        <f>'Current interest rate'!$B$2*L22</f>
        <v>22167.152171942587</v>
      </c>
      <c r="N22" s="13">
        <v>2.2225820869664372</v>
      </c>
      <c r="O22" s="14">
        <f>'Current interest rate'!$B$2*N22</f>
        <v>22225.820869664371</v>
      </c>
      <c r="P22" s="16"/>
      <c r="Q22" s="4">
        <f t="shared" si="2"/>
        <v>20</v>
      </c>
      <c r="R22" s="9">
        <v>2.6532977051444209</v>
      </c>
      <c r="S22" s="10">
        <f>'Current interest rate'!$B$2*R22</f>
        <v>26532.97705144421</v>
      </c>
      <c r="T22" s="11">
        <v>2.7014849407533346</v>
      </c>
      <c r="U22" s="12">
        <f>'Current interest rate'!$B$2*T22</f>
        <v>27014.849407533347</v>
      </c>
      <c r="V22" s="13">
        <v>2.7126402854820082</v>
      </c>
      <c r="W22" s="14">
        <f>'Current interest rate'!$B$2*V22</f>
        <v>27126.40285482008</v>
      </c>
      <c r="X22" s="16"/>
      <c r="Y22" s="4">
        <f t="shared" si="3"/>
        <v>20</v>
      </c>
      <c r="Z22" s="9">
        <v>3.2071354722128484</v>
      </c>
      <c r="AA22" s="10">
        <f>'Current interest rate'!$B$2*Z22</f>
        <v>32071.354722128486</v>
      </c>
      <c r="AB22" s="11">
        <v>3.290662786989798</v>
      </c>
      <c r="AC22" s="12">
        <f>'Current interest rate'!$B$2*AB22</f>
        <v>32906.62786989798</v>
      </c>
      <c r="AD22" s="13">
        <v>3.310204475807327</v>
      </c>
      <c r="AE22" s="14">
        <f>'Current interest rate'!$B$2*AD22</f>
        <v>33102.044758073273</v>
      </c>
      <c r="AF22" s="16"/>
      <c r="AG22" s="4">
        <f t="shared" si="4"/>
        <v>20</v>
      </c>
      <c r="AH22" s="9">
        <v>3.8696844624861795</v>
      </c>
      <c r="AI22" s="10">
        <f>'Current interest rate'!$B$2*AH22</f>
        <v>38696.844624861798</v>
      </c>
      <c r="AJ22" s="11">
        <v>4.0063919242493995</v>
      </c>
      <c r="AK22" s="12">
        <f>'Current interest rate'!$B$2*AJ22</f>
        <v>40063.919242493997</v>
      </c>
      <c r="AL22" s="13">
        <v>4.0387388489821818</v>
      </c>
      <c r="AM22" s="14">
        <f>'Current interest rate'!$B$2*AL22</f>
        <v>40387.388489821817</v>
      </c>
      <c r="AN22" s="15"/>
      <c r="AO22" s="4">
        <f t="shared" si="5"/>
        <v>20</v>
      </c>
      <c r="AP22" s="9">
        <v>4.6609571438493065</v>
      </c>
      <c r="AQ22" s="10">
        <f>'Current interest rate'!$B$2*AP22</f>
        <v>46609.571438493062</v>
      </c>
      <c r="AR22" s="11">
        <v>4.8754391560963874</v>
      </c>
      <c r="AS22" s="12">
        <f>'Current interest rate'!$B$2*AR22</f>
        <v>48754.391560963872</v>
      </c>
      <c r="AT22" s="13">
        <v>4.9268027708097142</v>
      </c>
      <c r="AU22" s="14">
        <f>'Current interest rate'!$B$2*AT22</f>
        <v>49268.027708097143</v>
      </c>
      <c r="AV22" s="16"/>
      <c r="AW22" s="4">
        <f t="shared" si="6"/>
        <v>20</v>
      </c>
      <c r="AX22" s="9">
        <v>5.6044107677782975</v>
      </c>
      <c r="AY22" s="10">
        <f>'Current interest rate'!$B$2*AX22</f>
        <v>56044.107677782973</v>
      </c>
      <c r="AZ22" s="11">
        <v>5.9301452973113475</v>
      </c>
      <c r="BA22" s="12">
        <f>'Current interest rate'!$B$2*AZ22</f>
        <v>59301.452973113475</v>
      </c>
      <c r="BB22" s="13">
        <v>6.0091515244726441</v>
      </c>
      <c r="BC22" s="14">
        <f>'Current interest rate'!$B$2*BB22</f>
        <v>60091.515244726441</v>
      </c>
      <c r="BD22" s="4"/>
    </row>
    <row r="23" spans="1:56" x14ac:dyDescent="0.35">
      <c r="A23" s="4">
        <f t="shared" si="0"/>
        <v>21</v>
      </c>
      <c r="B23" s="9">
        <v>1.8602945717094954</v>
      </c>
      <c r="C23" s="10">
        <f>'Current interest rate'!$B$2*B23</f>
        <v>18602.945717094954</v>
      </c>
      <c r="D23" s="11">
        <v>1.8732019633462333</v>
      </c>
      <c r="E23" s="12">
        <f>'Current interest rate'!$B$2*D23</f>
        <v>18732.019633462332</v>
      </c>
      <c r="F23" s="13">
        <v>1.8761350008040625</v>
      </c>
      <c r="G23" s="14">
        <f>'Current interest rate'!$B$2*F23</f>
        <v>18761.350008040627</v>
      </c>
      <c r="H23" s="15"/>
      <c r="I23" s="4">
        <f t="shared" si="1"/>
        <v>21</v>
      </c>
      <c r="J23" s="9">
        <v>2.2787680687547587</v>
      </c>
      <c r="K23" s="10">
        <f>'Current interest rate'!$B$2*J23</f>
        <v>22787.680687547589</v>
      </c>
      <c r="L23" s="11">
        <v>2.3067227440403668</v>
      </c>
      <c r="M23" s="12">
        <f>'Current interest rate'!$B$2*L23</f>
        <v>23067.227440403669</v>
      </c>
      <c r="N23" s="13">
        <v>2.3131335104553385</v>
      </c>
      <c r="O23" s="14">
        <f>'Current interest rate'!$B$2*N23</f>
        <v>23131.335104553385</v>
      </c>
      <c r="P23" s="16"/>
      <c r="Q23" s="4">
        <f t="shared" si="2"/>
        <v>21</v>
      </c>
      <c r="R23" s="9">
        <v>2.7859625904016418</v>
      </c>
      <c r="S23" s="10">
        <f>'Current interest rate'!$B$2*R23</f>
        <v>27859.625904016419</v>
      </c>
      <c r="T23" s="11">
        <v>2.839113001228279</v>
      </c>
      <c r="U23" s="12">
        <f>'Current interest rate'!$B$2*T23</f>
        <v>28391.130012282789</v>
      </c>
      <c r="V23" s="13">
        <v>2.8514241107577147</v>
      </c>
      <c r="W23" s="14">
        <f>'Current interest rate'!$B$2*V23</f>
        <v>28514.241107577149</v>
      </c>
      <c r="X23" s="16"/>
      <c r="Y23" s="4">
        <f t="shared" si="3"/>
        <v>21</v>
      </c>
      <c r="Z23" s="9">
        <v>3.39956360054562</v>
      </c>
      <c r="AA23" s="10">
        <f>'Current interest rate'!$B$2*Z23</f>
        <v>33995.636005456203</v>
      </c>
      <c r="AB23" s="11">
        <v>3.4925895395090487</v>
      </c>
      <c r="AC23" s="12">
        <f>'Current interest rate'!$B$2*AB23</f>
        <v>34925.895395090491</v>
      </c>
      <c r="AD23" s="13">
        <v>3.51437064469919</v>
      </c>
      <c r="AE23" s="14">
        <f>'Current interest rate'!$B$2*AD23</f>
        <v>35143.706446991899</v>
      </c>
      <c r="AF23" s="16"/>
      <c r="AG23" s="4">
        <f t="shared" si="4"/>
        <v>21</v>
      </c>
      <c r="AH23" s="9">
        <v>4.1405623748602123</v>
      </c>
      <c r="AI23" s="10">
        <f>'Current interest rate'!$B$2*AH23</f>
        <v>41405.62374860212</v>
      </c>
      <c r="AJ23" s="11">
        <v>4.2942873668902859</v>
      </c>
      <c r="AK23" s="12">
        <f>'Current interest rate'!$B$2*AJ23</f>
        <v>42942.873668902859</v>
      </c>
      <c r="AL23" s="13">
        <v>4.3306996069323249</v>
      </c>
      <c r="AM23" s="14">
        <f>'Current interest rate'!$B$2*AL23</f>
        <v>43306.99606932325</v>
      </c>
      <c r="AN23" s="15"/>
      <c r="AO23" s="4">
        <f t="shared" si="5"/>
        <v>21</v>
      </c>
      <c r="AP23" s="9">
        <v>5.0338337153572512</v>
      </c>
      <c r="AQ23" s="10">
        <f>'Current interest rate'!$B$2*AP23</f>
        <v>50338.337153572509</v>
      </c>
      <c r="AR23" s="11">
        <v>5.2773321366819888</v>
      </c>
      <c r="AS23" s="12">
        <f>'Current interest rate'!$B$2*AR23</f>
        <v>52773.321366819888</v>
      </c>
      <c r="AT23" s="13">
        <v>5.3357249709247947</v>
      </c>
      <c r="AU23" s="14">
        <f>'Current interest rate'!$B$2*AT23</f>
        <v>53357.249709247946</v>
      </c>
      <c r="AV23" s="16"/>
      <c r="AW23" s="4">
        <f t="shared" si="6"/>
        <v>21</v>
      </c>
      <c r="AX23" s="9">
        <v>6.1088077368783447</v>
      </c>
      <c r="AY23" s="10">
        <f>'Current interest rate'!$B$2*AX23</f>
        <v>61088.077368783444</v>
      </c>
      <c r="AZ23" s="11">
        <v>6.4821429024864399</v>
      </c>
      <c r="BA23" s="12">
        <f>'Current interest rate'!$B$2*AZ23</f>
        <v>64821.429024864396</v>
      </c>
      <c r="BB23" s="13">
        <v>6.5728513866182894</v>
      </c>
      <c r="BC23" s="14">
        <f>'Current interest rate'!$B$2*BB23</f>
        <v>65728.513866182897</v>
      </c>
      <c r="BD23" s="4"/>
    </row>
    <row r="24" spans="1:56" x14ac:dyDescent="0.35">
      <c r="A24" s="4">
        <f t="shared" si="0"/>
        <v>22</v>
      </c>
      <c r="B24" s="9">
        <v>1.9161034088607805</v>
      </c>
      <c r="C24" s="10">
        <f>'Current interest rate'!$B$2*B24</f>
        <v>19161.034088607805</v>
      </c>
      <c r="D24" s="11">
        <v>1.9300333948644914</v>
      </c>
      <c r="E24" s="12">
        <f>'Current interest rate'!$B$2*D24</f>
        <v>19300.333948644915</v>
      </c>
      <c r="F24" s="13">
        <v>1.933199442152441</v>
      </c>
      <c r="G24" s="14">
        <f>'Current interest rate'!$B$2*F24</f>
        <v>19331.99442152441</v>
      </c>
      <c r="H24" s="15"/>
      <c r="I24" s="4">
        <f t="shared" si="1"/>
        <v>22</v>
      </c>
      <c r="J24" s="9">
        <v>2.3699187915049489</v>
      </c>
      <c r="K24" s="10">
        <f>'Current interest rate'!$B$2*J24</f>
        <v>23699.18791504949</v>
      </c>
      <c r="L24" s="11">
        <v>2.4003849374066095</v>
      </c>
      <c r="M24" s="12">
        <f>'Current interest rate'!$B$2*L24</f>
        <v>24003.849374066096</v>
      </c>
      <c r="N24" s="13">
        <v>2.407374138650761</v>
      </c>
      <c r="O24" s="14">
        <f>'Current interest rate'!$B$2*N24</f>
        <v>24073.741386507609</v>
      </c>
      <c r="P24" s="16"/>
      <c r="Q24" s="4">
        <f t="shared" si="2"/>
        <v>22</v>
      </c>
      <c r="R24" s="9">
        <v>2.9252607199217238</v>
      </c>
      <c r="S24" s="10">
        <f>'Current interest rate'!$B$2*R24</f>
        <v>29252.607199217236</v>
      </c>
      <c r="T24" s="11">
        <v>2.9837525696129488</v>
      </c>
      <c r="U24" s="12">
        <f>'Current interest rate'!$B$2*T24</f>
        <v>29837.525696129487</v>
      </c>
      <c r="V24" s="13">
        <v>2.9973083799298132</v>
      </c>
      <c r="W24" s="14">
        <f>'Current interest rate'!$B$2*V24</f>
        <v>29973.083799298132</v>
      </c>
      <c r="X24" s="16"/>
      <c r="Y24" s="4">
        <f t="shared" si="3"/>
        <v>22</v>
      </c>
      <c r="Z24" s="9">
        <v>3.6035374165783565</v>
      </c>
      <c r="AA24" s="10">
        <f>'Current interest rate'!$B$2*Z24</f>
        <v>36035.374165783564</v>
      </c>
      <c r="AB24" s="11">
        <v>3.7069072345290555</v>
      </c>
      <c r="AC24" s="12">
        <f>'Current interest rate'!$B$2*AB24</f>
        <v>37069.072345290551</v>
      </c>
      <c r="AD24" s="13">
        <v>3.7311293361450599</v>
      </c>
      <c r="AE24" s="14">
        <f>'Current interest rate'!$B$2*AD24</f>
        <v>37311.293361450596</v>
      </c>
      <c r="AF24" s="16"/>
      <c r="AG24" s="4">
        <f t="shared" si="4"/>
        <v>22</v>
      </c>
      <c r="AH24" s="9">
        <v>4.4304017411004271</v>
      </c>
      <c r="AI24" s="10">
        <f>'Current interest rate'!$B$2*AH24</f>
        <v>44304.017411004272</v>
      </c>
      <c r="AJ24" s="11">
        <v>4.6028706971518822</v>
      </c>
      <c r="AK24" s="12">
        <f>'Current interest rate'!$B$2*AJ24</f>
        <v>46028.706971518819</v>
      </c>
      <c r="AL24" s="13">
        <v>4.6437662316815311</v>
      </c>
      <c r="AM24" s="14">
        <f>'Current interest rate'!$B$2*AL24</f>
        <v>46437.662316815309</v>
      </c>
      <c r="AN24" s="15"/>
      <c r="AO24" s="4">
        <f t="shared" si="5"/>
        <v>22</v>
      </c>
      <c r="AP24" s="9">
        <v>5.4365404125858321</v>
      </c>
      <c r="AQ24" s="10">
        <f>'Current interest rate'!$B$2*AP24</f>
        <v>54365.404125858324</v>
      </c>
      <c r="AR24" s="11">
        <v>5.7123540237461006</v>
      </c>
      <c r="AS24" s="12">
        <f>'Current interest rate'!$B$2*AR24</f>
        <v>57123.540237461006</v>
      </c>
      <c r="AT24" s="13">
        <v>5.7785875119720682</v>
      </c>
      <c r="AU24" s="14">
        <f>'Current interest rate'!$B$2*AT24</f>
        <v>57785.87511972068</v>
      </c>
      <c r="AV24" s="16"/>
      <c r="AW24" s="4">
        <f t="shared" si="6"/>
        <v>22</v>
      </c>
      <c r="AX24" s="9">
        <v>6.658600433197396</v>
      </c>
      <c r="AY24" s="10">
        <f>'Current interest rate'!$B$2*AX24</f>
        <v>66586.004331973963</v>
      </c>
      <c r="AZ24" s="11">
        <v>7.0855222767148396</v>
      </c>
      <c r="BA24" s="12">
        <f>'Current interest rate'!$B$2*AZ24</f>
        <v>70855.2227671484</v>
      </c>
      <c r="BB24" s="13">
        <v>7.1894301840493755</v>
      </c>
      <c r="BC24" s="14">
        <f>'Current interest rate'!$B$2*BB24</f>
        <v>71894.301840493761</v>
      </c>
      <c r="BD24" s="4"/>
    </row>
    <row r="25" spans="1:56" x14ac:dyDescent="0.35">
      <c r="A25" s="4">
        <f t="shared" si="0"/>
        <v>23</v>
      </c>
      <c r="B25" s="9">
        <v>1.9735865111266038</v>
      </c>
      <c r="C25" s="10">
        <f>'Current interest rate'!$B$2*B25</f>
        <v>19735.865111266037</v>
      </c>
      <c r="D25" s="11">
        <v>1.9885890460192941</v>
      </c>
      <c r="E25" s="12">
        <f>'Current interest rate'!$B$2*D25</f>
        <v>19885.890460192943</v>
      </c>
      <c r="F25" s="13">
        <v>1.9919995530901651</v>
      </c>
      <c r="G25" s="14">
        <f>'Current interest rate'!$B$2*F25</f>
        <v>19919.995530901651</v>
      </c>
      <c r="H25" s="15"/>
      <c r="I25" s="4">
        <f t="shared" si="1"/>
        <v>23</v>
      </c>
      <c r="J25" s="9">
        <v>2.4647155431651466</v>
      </c>
      <c r="K25" s="10">
        <f>'Current interest rate'!$B$2*J25</f>
        <v>24647.155431651467</v>
      </c>
      <c r="L25" s="11">
        <v>2.4978501914089164</v>
      </c>
      <c r="M25" s="12">
        <f>'Current interest rate'!$B$2*L25</f>
        <v>24978.501914089164</v>
      </c>
      <c r="N25" s="13">
        <v>2.5054542754445954</v>
      </c>
      <c r="O25" s="14">
        <f>'Current interest rate'!$B$2*N25</f>
        <v>25054.542754445953</v>
      </c>
      <c r="P25" s="16"/>
      <c r="Q25" s="4">
        <f t="shared" si="2"/>
        <v>23</v>
      </c>
      <c r="R25" s="9">
        <v>3.0715237559178106</v>
      </c>
      <c r="S25" s="10">
        <f>'Current interest rate'!$B$2*R25</f>
        <v>30715.237559178106</v>
      </c>
      <c r="T25" s="11">
        <v>3.1357608495400799</v>
      </c>
      <c r="U25" s="12">
        <f>'Current interest rate'!$B$2*T25</f>
        <v>31357.6084954008</v>
      </c>
      <c r="V25" s="13">
        <v>3.1506563651838464</v>
      </c>
      <c r="W25" s="14">
        <f>'Current interest rate'!$B$2*V25</f>
        <v>31506.563651838464</v>
      </c>
      <c r="X25" s="16"/>
      <c r="Y25" s="4">
        <f t="shared" si="3"/>
        <v>23</v>
      </c>
      <c r="Z25" s="9">
        <v>3.8197496615730588</v>
      </c>
      <c r="AA25" s="10">
        <f>'Current interest rate'!$B$2*Z25</f>
        <v>38197.49661573059</v>
      </c>
      <c r="AB25" s="11">
        <v>3.9343762242772558</v>
      </c>
      <c r="AC25" s="12">
        <f>'Current interest rate'!$B$2*AB25</f>
        <v>39343.762242772558</v>
      </c>
      <c r="AD25" s="13">
        <v>3.9612572293819226</v>
      </c>
      <c r="AE25" s="14">
        <f>'Current interest rate'!$B$2*AD25</f>
        <v>39612.572293819227</v>
      </c>
      <c r="AF25" s="16"/>
      <c r="AG25" s="4">
        <f t="shared" si="4"/>
        <v>23</v>
      </c>
      <c r="AH25" s="9">
        <v>4.740529862977457</v>
      </c>
      <c r="AI25" s="10">
        <f>'Current interest rate'!$B$2*AH25</f>
        <v>47405.298629774574</v>
      </c>
      <c r="AJ25" s="11">
        <v>4.9336285265980289</v>
      </c>
      <c r="AK25" s="12">
        <f>'Current interest rate'!$B$2*AJ25</f>
        <v>49336.285265980288</v>
      </c>
      <c r="AL25" s="13">
        <v>4.9794644680472473</v>
      </c>
      <c r="AM25" s="14">
        <f>'Current interest rate'!$B$2*AL25</f>
        <v>49794.644680472476</v>
      </c>
      <c r="AN25" s="15"/>
      <c r="AO25" s="4">
        <f t="shared" si="5"/>
        <v>23</v>
      </c>
      <c r="AP25" s="9">
        <v>5.8714636455926987</v>
      </c>
      <c r="AQ25" s="10">
        <f>'Current interest rate'!$B$2*AP25</f>
        <v>58714.636455926986</v>
      </c>
      <c r="AR25" s="11">
        <v>6.1832357046081832</v>
      </c>
      <c r="AS25" s="12">
        <f>'Current interest rate'!$B$2*AR25</f>
        <v>61832.35704608183</v>
      </c>
      <c r="AT25" s="13">
        <v>6.2582074255097853</v>
      </c>
      <c r="AU25" s="14">
        <f>'Current interest rate'!$B$2*AT25</f>
        <v>62582.074255097854</v>
      </c>
      <c r="AV25" s="16"/>
      <c r="AW25" s="4">
        <f t="shared" si="6"/>
        <v>23</v>
      </c>
      <c r="AX25" s="9">
        <v>7.2578744721851622</v>
      </c>
      <c r="AY25" s="10">
        <f>'Current interest rate'!$B$2*AX25</f>
        <v>72578.744721851617</v>
      </c>
      <c r="AZ25" s="11">
        <v>7.7450662055852906</v>
      </c>
      <c r="BA25" s="12">
        <f>'Current interest rate'!$B$2*AZ25</f>
        <v>77450.66205585291</v>
      </c>
      <c r="BB25" s="13">
        <v>7.8638483256371812</v>
      </c>
      <c r="BC25" s="14">
        <f>'Current interest rate'!$B$2*BB25</f>
        <v>78638.483256371808</v>
      </c>
      <c r="BD25" s="4"/>
    </row>
    <row r="26" spans="1:56" x14ac:dyDescent="0.35">
      <c r="A26" s="4">
        <f t="shared" si="0"/>
        <v>24</v>
      </c>
      <c r="B26" s="9">
        <v>2.0327941064604018</v>
      </c>
      <c r="C26" s="10">
        <f>'Current interest rate'!$B$2*B26</f>
        <v>20327.94106460402</v>
      </c>
      <c r="D26" s="11">
        <v>2.0489212282389397</v>
      </c>
      <c r="E26" s="12">
        <f>'Current interest rate'!$B$2*D26</f>
        <v>20489.212282389399</v>
      </c>
      <c r="F26" s="13">
        <v>2.0525881256686804</v>
      </c>
      <c r="G26" s="14">
        <f>'Current interest rate'!$B$2*F26</f>
        <v>20525.881256686804</v>
      </c>
      <c r="H26" s="15"/>
      <c r="I26" s="4">
        <f t="shared" si="1"/>
        <v>24</v>
      </c>
      <c r="J26" s="9">
        <v>2.5633041648917527</v>
      </c>
      <c r="K26" s="10">
        <f>'Current interest rate'!$B$2*J26</f>
        <v>25633.041648917526</v>
      </c>
      <c r="L26" s="11">
        <v>2.5992729255593865</v>
      </c>
      <c r="M26" s="12">
        <f>'Current interest rate'!$B$2*L26</f>
        <v>25992.729255593866</v>
      </c>
      <c r="N26" s="13">
        <v>2.6075303483411947</v>
      </c>
      <c r="O26" s="14">
        <f>'Current interest rate'!$B$2*N26</f>
        <v>26075.303483411946</v>
      </c>
      <c r="P26" s="16"/>
      <c r="Q26" s="4">
        <f t="shared" si="2"/>
        <v>24</v>
      </c>
      <c r="R26" s="9">
        <v>3.2250999437137007</v>
      </c>
      <c r="S26" s="10">
        <f>'Current interest rate'!$B$2*R26</f>
        <v>32250.999437137008</v>
      </c>
      <c r="T26" s="11">
        <v>3.2955132425018259</v>
      </c>
      <c r="U26" s="12">
        <f>'Current interest rate'!$B$2*T26</f>
        <v>32955.132425018259</v>
      </c>
      <c r="V26" s="13">
        <v>3.311849924399815</v>
      </c>
      <c r="W26" s="14">
        <f>'Current interest rate'!$B$2*V26</f>
        <v>33118.499243998151</v>
      </c>
      <c r="X26" s="16"/>
      <c r="Y26" s="4">
        <f t="shared" si="3"/>
        <v>24</v>
      </c>
      <c r="Z26" s="9">
        <v>4.0489346412674418</v>
      </c>
      <c r="AA26" s="10">
        <f>'Current interest rate'!$B$2*Z26</f>
        <v>40489.346412674422</v>
      </c>
      <c r="AB26" s="11">
        <v>4.1758035188934874</v>
      </c>
      <c r="AC26" s="12">
        <f>'Current interest rate'!$B$2*AB26</f>
        <v>41758.035188934875</v>
      </c>
      <c r="AD26" s="13">
        <v>4.2055789075226215</v>
      </c>
      <c r="AE26" s="14">
        <f>'Current interest rate'!$B$2*AD26</f>
        <v>42055.789075226217</v>
      </c>
      <c r="AF26" s="16"/>
      <c r="AG26" s="4">
        <f t="shared" si="4"/>
        <v>24</v>
      </c>
      <c r="AH26" s="9">
        <v>5.0723669533858793</v>
      </c>
      <c r="AI26" s="10">
        <f>'Current interest rate'!$B$2*AH26</f>
        <v>50723.669533858796</v>
      </c>
      <c r="AJ26" s="11">
        <v>5.2881542932594501</v>
      </c>
      <c r="AK26" s="12">
        <f>'Current interest rate'!$B$2*AJ26</f>
        <v>52881.542932594501</v>
      </c>
      <c r="AL26" s="13">
        <v>5.3394303570631365</v>
      </c>
      <c r="AM26" s="14">
        <f>'Current interest rate'!$B$2*AL26</f>
        <v>53394.303570631368</v>
      </c>
      <c r="AN26" s="15"/>
      <c r="AO26" s="4">
        <f t="shared" si="5"/>
        <v>24</v>
      </c>
      <c r="AP26" s="9">
        <v>6.3411807372401139</v>
      </c>
      <c r="AQ26" s="10">
        <f>'Current interest rate'!$B$2*AP26</f>
        <v>63411.807372401141</v>
      </c>
      <c r="AR26" s="11">
        <v>6.6929331795281577</v>
      </c>
      <c r="AS26" s="12">
        <f>'Current interest rate'!$B$2*AR26</f>
        <v>66929.331795281571</v>
      </c>
      <c r="AT26" s="13">
        <v>6.7776355553261949</v>
      </c>
      <c r="AU26" s="14">
        <f>'Current interest rate'!$B$2*AT26</f>
        <v>67776.35555326195</v>
      </c>
      <c r="AV26" s="16"/>
      <c r="AW26" s="4">
        <f t="shared" si="6"/>
        <v>24</v>
      </c>
      <c r="AX26" s="9">
        <v>7.9110831746818278</v>
      </c>
      <c r="AY26" s="10">
        <f>'Current interest rate'!$B$2*AX26</f>
        <v>79110.831746818279</v>
      </c>
      <c r="AZ26" s="11">
        <v>8.466002672242178</v>
      </c>
      <c r="BA26" s="12">
        <f>'Current interest rate'!$B$2*AZ26</f>
        <v>84660.026722421782</v>
      </c>
      <c r="BB26" s="13">
        <v>8.6015315408203676</v>
      </c>
      <c r="BC26" s="14">
        <f>'Current interest rate'!$B$2*BB26</f>
        <v>86015.315408203678</v>
      </c>
      <c r="BD26" s="4"/>
    </row>
    <row r="27" spans="1:56" x14ac:dyDescent="0.35">
      <c r="A27" s="4">
        <f t="shared" si="0"/>
        <v>25</v>
      </c>
      <c r="B27" s="9">
        <v>2.0937779296542138</v>
      </c>
      <c r="C27" s="10">
        <f>'Current interest rate'!$B$2*B27</f>
        <v>20937.779296542139</v>
      </c>
      <c r="D27" s="11">
        <v>2.1110838400381269</v>
      </c>
      <c r="E27" s="12">
        <f>'Current interest rate'!$B$2*D27</f>
        <v>21110.838400381268</v>
      </c>
      <c r="F27" s="13">
        <v>2.1150195576601942</v>
      </c>
      <c r="G27" s="14">
        <f>'Current interest rate'!$B$2*F27</f>
        <v>21150.195576601942</v>
      </c>
      <c r="H27" s="15"/>
      <c r="I27" s="4">
        <f t="shared" si="1"/>
        <v>25</v>
      </c>
      <c r="J27" s="9">
        <v>2.6658363314874229</v>
      </c>
      <c r="K27" s="10">
        <f>'Current interest rate'!$B$2*J27</f>
        <v>26658.36331487423</v>
      </c>
      <c r="L27" s="11">
        <v>2.7048138294215289</v>
      </c>
      <c r="M27" s="12">
        <f>'Current interest rate'!$B$2*L27</f>
        <v>27048.138294215289</v>
      </c>
      <c r="N27" s="13">
        <v>2.7137651579427948</v>
      </c>
      <c r="O27" s="14">
        <f>'Current interest rate'!$B$2*N27</f>
        <v>27137.651579427948</v>
      </c>
      <c r="P27" s="16"/>
      <c r="Q27" s="4">
        <f t="shared" si="2"/>
        <v>25</v>
      </c>
      <c r="R27" s="9">
        <v>3.3863549408993858</v>
      </c>
      <c r="S27" s="10">
        <f>'Current interest rate'!$B$2*R27</f>
        <v>33863.549408993858</v>
      </c>
      <c r="T27" s="11">
        <v>3.4634042749458365</v>
      </c>
      <c r="U27" s="12">
        <f>'Current interest rate'!$B$2*T27</f>
        <v>34634.042749458364</v>
      </c>
      <c r="V27" s="13">
        <v>3.4812904520315855</v>
      </c>
      <c r="W27" s="14">
        <f>'Current interest rate'!$B$2*V27</f>
        <v>34812.904520315853</v>
      </c>
      <c r="X27" s="16"/>
      <c r="Y27" s="4">
        <f t="shared" si="3"/>
        <v>25</v>
      </c>
      <c r="Z27" s="9">
        <v>4.2918707197434882</v>
      </c>
      <c r="AA27" s="10">
        <f>'Current interest rate'!$B$2*Z27</f>
        <v>42918.70719743488</v>
      </c>
      <c r="AB27" s="11">
        <v>4.4320456495251586</v>
      </c>
      <c r="AC27" s="12">
        <f>'Current interest rate'!$B$2*AB27</f>
        <v>44320.456495251587</v>
      </c>
      <c r="AD27" s="13">
        <v>4.464969812162102</v>
      </c>
      <c r="AE27" s="14">
        <f>'Current interest rate'!$B$2*AD27</f>
        <v>44649.698121621019</v>
      </c>
      <c r="AF27" s="16"/>
      <c r="AG27" s="4">
        <f t="shared" si="4"/>
        <v>25</v>
      </c>
      <c r="AH27" s="9">
        <v>5.4274326401228912</v>
      </c>
      <c r="AI27" s="10">
        <f>'Current interest rate'!$B$2*AH27</f>
        <v>54274.326401228915</v>
      </c>
      <c r="AJ27" s="11">
        <v>5.6681559380801723</v>
      </c>
      <c r="AK27" s="12">
        <f>'Current interest rate'!$B$2*AJ27</f>
        <v>56681.559380801722</v>
      </c>
      <c r="AL27" s="13">
        <v>5.7254182093014707</v>
      </c>
      <c r="AM27" s="14">
        <f>'Current interest rate'!$B$2*AL27</f>
        <v>57254.182093014708</v>
      </c>
      <c r="AN27" s="15"/>
      <c r="AO27" s="4">
        <f t="shared" si="5"/>
        <v>25</v>
      </c>
      <c r="AP27" s="9">
        <v>6.8484751962193249</v>
      </c>
      <c r="AQ27" s="10">
        <f>'Current interest rate'!$B$2*AP27</f>
        <v>68484.751962193244</v>
      </c>
      <c r="AR27" s="11">
        <v>7.244646118252331</v>
      </c>
      <c r="AS27" s="12">
        <f>'Current interest rate'!$B$2*AR27</f>
        <v>72446.461182523315</v>
      </c>
      <c r="AT27" s="13">
        <v>7.3401759637393127</v>
      </c>
      <c r="AU27" s="14">
        <f>'Current interest rate'!$B$2*AT27</f>
        <v>73401.75963739313</v>
      </c>
      <c r="AV27" s="16"/>
      <c r="AW27" s="4">
        <f t="shared" si="6"/>
        <v>25</v>
      </c>
      <c r="AX27" s="9">
        <v>8.6230806604031933</v>
      </c>
      <c r="AY27" s="10">
        <f>'Current interest rate'!$B$2*AX27</f>
        <v>86230.806604031939</v>
      </c>
      <c r="AZ27" s="11">
        <v>9.2540462978515485</v>
      </c>
      <c r="BA27" s="12">
        <f>'Current interest rate'!$B$2*AZ27</f>
        <v>92540.462978515483</v>
      </c>
      <c r="BB27" s="13">
        <v>9.4084145298838475</v>
      </c>
      <c r="BC27" s="14">
        <f>'Current interest rate'!$B$2*BB27</f>
        <v>94084.14529883847</v>
      </c>
      <c r="BD27" s="4"/>
    </row>
    <row r="28" spans="1:56" x14ac:dyDescent="0.35">
      <c r="A28" s="4">
        <f t="shared" si="0"/>
        <v>26</v>
      </c>
      <c r="B28" s="9">
        <v>2.1565912675438406</v>
      </c>
      <c r="C28" s="10">
        <f>'Current interest rate'!$B$2*B28</f>
        <v>21565.912675438405</v>
      </c>
      <c r="D28" s="11">
        <v>2.1751324151688656</v>
      </c>
      <c r="E28" s="12">
        <f>'Current interest rate'!$B$2*D28</f>
        <v>21751.324151688656</v>
      </c>
      <c r="F28" s="13">
        <v>2.1793499013972109</v>
      </c>
      <c r="G28" s="14">
        <f>'Current interest rate'!$B$2*F28</f>
        <v>21793.499013972109</v>
      </c>
      <c r="H28" s="15"/>
      <c r="I28" s="4">
        <f t="shared" si="1"/>
        <v>26</v>
      </c>
      <c r="J28" s="9">
        <v>2.77246978474692</v>
      </c>
      <c r="K28" s="10">
        <f>'Current interest rate'!$B$2*J28</f>
        <v>27724.6978474692</v>
      </c>
      <c r="L28" s="11">
        <v>2.8146401171994997</v>
      </c>
      <c r="M28" s="12">
        <f>'Current interest rate'!$B$2*L28</f>
        <v>28146.401171994996</v>
      </c>
      <c r="N28" s="13">
        <v>2.8243281375993536</v>
      </c>
      <c r="O28" s="14">
        <f>'Current interest rate'!$B$2*N28</f>
        <v>28243.281375993538</v>
      </c>
      <c r="P28" s="16"/>
      <c r="Q28" s="4">
        <f t="shared" si="2"/>
        <v>26</v>
      </c>
      <c r="R28" s="9">
        <v>3.5556726879443552</v>
      </c>
      <c r="S28" s="10">
        <f>'Current interest rate'!$B$2*R28</f>
        <v>35556.726879443551</v>
      </c>
      <c r="T28" s="11">
        <v>3.6398485726025553</v>
      </c>
      <c r="U28" s="12">
        <f>'Current interest rate'!$B$2*T28</f>
        <v>36398.485726025552</v>
      </c>
      <c r="V28" s="13">
        <v>3.6593998786350785</v>
      </c>
      <c r="W28" s="14">
        <f>'Current interest rate'!$B$2*V28</f>
        <v>36593.998786350785</v>
      </c>
      <c r="X28" s="16"/>
      <c r="Y28" s="4">
        <f t="shared" si="3"/>
        <v>26</v>
      </c>
      <c r="Z28" s="9">
        <v>4.5493829629280977</v>
      </c>
      <c r="AA28" s="10">
        <f>'Current interest rate'!$B$2*Z28</f>
        <v>45493.829629280975</v>
      </c>
      <c r="AB28" s="11">
        <v>4.7040117071121044</v>
      </c>
      <c r="AC28" s="12">
        <f>'Current interest rate'!$B$2*AB28</f>
        <v>47040.117071121043</v>
      </c>
      <c r="AD28" s="13">
        <v>4.7403593802172974</v>
      </c>
      <c r="AE28" s="14">
        <f>'Current interest rate'!$B$2*AD28</f>
        <v>47403.593802172974</v>
      </c>
      <c r="AF28" s="16"/>
      <c r="AG28" s="4">
        <f t="shared" si="4"/>
        <v>26</v>
      </c>
      <c r="AH28" s="9">
        <v>5.807352924931493</v>
      </c>
      <c r="AI28" s="10">
        <f>'Current interest rate'!$B$2*AH28</f>
        <v>58073.529249314932</v>
      </c>
      <c r="AJ28" s="11">
        <v>6.0754641329859629</v>
      </c>
      <c r="AK28" s="12">
        <f>'Current interest rate'!$B$2*AJ28</f>
        <v>60754.641329859631</v>
      </c>
      <c r="AL28" s="13">
        <v>6.1393091545876395</v>
      </c>
      <c r="AM28" s="14">
        <f>'Current interest rate'!$B$2*AL28</f>
        <v>61393.091545876392</v>
      </c>
      <c r="AN28" s="15"/>
      <c r="AO28" s="4">
        <f t="shared" si="5"/>
        <v>26</v>
      </c>
      <c r="AP28" s="9">
        <v>7.3963532119168702</v>
      </c>
      <c r="AQ28" s="10">
        <f>'Current interest rate'!$B$2*AP28</f>
        <v>73963.532119168696</v>
      </c>
      <c r="AR28" s="11">
        <v>7.8418379462154872</v>
      </c>
      <c r="AS28" s="12">
        <f>'Current interest rate'!$B$2*AR28</f>
        <v>78418.379462154873</v>
      </c>
      <c r="AT28" s="13">
        <v>7.9494069486100161</v>
      </c>
      <c r="AU28" s="14">
        <f>'Current interest rate'!$B$2*AT28</f>
        <v>79494.069486100154</v>
      </c>
      <c r="AV28" s="16"/>
      <c r="AW28" s="4">
        <f t="shared" si="6"/>
        <v>26</v>
      </c>
      <c r="AX28" s="9">
        <v>9.3991579198394817</v>
      </c>
      <c r="AY28" s="10">
        <f>'Current interest rate'!$B$2*AX28</f>
        <v>93991.579198394815</v>
      </c>
      <c r="AZ28" s="11">
        <v>10.115443639483207</v>
      </c>
      <c r="BA28" s="12">
        <f>'Current interest rate'!$B$2*AZ28</f>
        <v>101154.43639483207</v>
      </c>
      <c r="BB28" s="13">
        <v>10.290988708934862</v>
      </c>
      <c r="BC28" s="14">
        <f>'Current interest rate'!$B$2*BB28</f>
        <v>102909.88708934862</v>
      </c>
      <c r="BD28" s="4"/>
    </row>
    <row r="29" spans="1:56" x14ac:dyDescent="0.35">
      <c r="A29" s="4">
        <f t="shared" si="0"/>
        <v>27</v>
      </c>
      <c r="B29" s="9">
        <v>2.2212890055701555</v>
      </c>
      <c r="C29" s="10">
        <f>'Current interest rate'!$B$2*B29</f>
        <v>22212.890055701555</v>
      </c>
      <c r="D29" s="11">
        <v>2.2411241722322575</v>
      </c>
      <c r="E29" s="12">
        <f>'Current interest rate'!$B$2*D29</f>
        <v>22411.241722322575</v>
      </c>
      <c r="F29" s="13">
        <v>2.2456369140975641</v>
      </c>
      <c r="G29" s="14">
        <f>'Current interest rate'!$B$2*F29</f>
        <v>22456.369140975639</v>
      </c>
      <c r="H29" s="15"/>
      <c r="I29" s="4">
        <f t="shared" si="1"/>
        <v>27</v>
      </c>
      <c r="J29" s="9">
        <v>2.8833685761367964</v>
      </c>
      <c r="K29" s="10">
        <f>'Current interest rate'!$B$2*J29</f>
        <v>28833.685761367964</v>
      </c>
      <c r="L29" s="11">
        <v>2.928925792664669</v>
      </c>
      <c r="M29" s="12">
        <f>'Current interest rate'!$B$2*L29</f>
        <v>29289.257926646689</v>
      </c>
      <c r="N29" s="13">
        <v>2.9393956236369303</v>
      </c>
      <c r="O29" s="14">
        <f>'Current interest rate'!$B$2*N29</f>
        <v>29393.956236369304</v>
      </c>
      <c r="P29" s="16"/>
      <c r="Q29" s="4">
        <f t="shared" si="2"/>
        <v>27</v>
      </c>
      <c r="R29" s="9">
        <v>3.7334563223415733</v>
      </c>
      <c r="S29" s="10">
        <f>'Current interest rate'!$B$2*R29</f>
        <v>37334.563223415731</v>
      </c>
      <c r="T29" s="11">
        <v>3.8252818844499621</v>
      </c>
      <c r="U29" s="12">
        <f>'Current interest rate'!$B$2*T29</f>
        <v>38252.818844499619</v>
      </c>
      <c r="V29" s="13">
        <v>3.846621721534234</v>
      </c>
      <c r="W29" s="14">
        <f>'Current interest rate'!$B$2*V29</f>
        <v>38466.217215342338</v>
      </c>
      <c r="X29" s="16"/>
      <c r="Y29" s="4">
        <f t="shared" si="3"/>
        <v>27</v>
      </c>
      <c r="Z29" s="9">
        <v>4.8223459407037845</v>
      </c>
      <c r="AA29" s="10">
        <f>'Current interest rate'!$B$2*Z29</f>
        <v>48223.459407037844</v>
      </c>
      <c r="AB29" s="11">
        <v>4.9926665676420674</v>
      </c>
      <c r="AC29" s="12">
        <f>'Current interest rate'!$B$2*AB29</f>
        <v>49926.665676420671</v>
      </c>
      <c r="AD29" s="13">
        <v>5.0327343742404462</v>
      </c>
      <c r="AE29" s="14">
        <f>'Current interest rate'!$B$2*AD29</f>
        <v>50327.34374240446</v>
      </c>
      <c r="AF29" s="16"/>
      <c r="AG29" s="4">
        <f t="shared" si="4"/>
        <v>27</v>
      </c>
      <c r="AH29" s="9">
        <v>6.2138676296766988</v>
      </c>
      <c r="AI29" s="10">
        <f>'Current interest rate'!$B$2*AH29</f>
        <v>62138.676296766986</v>
      </c>
      <c r="AJ29" s="11">
        <v>6.5120411002137795</v>
      </c>
      <c r="AK29" s="12">
        <f>'Current interest rate'!$B$2*AJ29</f>
        <v>65120.411002137793</v>
      </c>
      <c r="AL29" s="13">
        <v>6.5831203097742081</v>
      </c>
      <c r="AM29" s="14">
        <f>'Current interest rate'!$B$2*AL29</f>
        <v>65831.20309774208</v>
      </c>
      <c r="AN29" s="15"/>
      <c r="AO29" s="4">
        <f t="shared" si="5"/>
        <v>27</v>
      </c>
      <c r="AP29" s="9">
        <v>7.9880614688702192</v>
      </c>
      <c r="AQ29" s="10">
        <f>'Current interest rate'!$B$2*AP29</f>
        <v>79880.61468870219</v>
      </c>
      <c r="AR29" s="11">
        <v>8.4882575864919936</v>
      </c>
      <c r="AS29" s="12">
        <f>'Current interest rate'!$B$2*AR29</f>
        <v>84882.575864919942</v>
      </c>
      <c r="AT29" s="13">
        <v>8.6092038047568398</v>
      </c>
      <c r="AU29" s="14">
        <f>'Current interest rate'!$B$2*AT29</f>
        <v>86092.038047568392</v>
      </c>
      <c r="AV29" s="16"/>
      <c r="AW29" s="4">
        <f t="shared" si="6"/>
        <v>27</v>
      </c>
      <c r="AX29" s="9">
        <v>10.245082132625035</v>
      </c>
      <c r="AY29" s="10">
        <f>'Current interest rate'!$B$2*AX29</f>
        <v>102450.82132625034</v>
      </c>
      <c r="AZ29" s="11">
        <v>11.057022704470016</v>
      </c>
      <c r="BA29" s="12">
        <f>'Current interest rate'!$B$2*AZ29</f>
        <v>110570.22704470016</v>
      </c>
      <c r="BB29" s="13">
        <v>11.256354433687168</v>
      </c>
      <c r="BC29" s="14">
        <f>'Current interest rate'!$B$2*BB29</f>
        <v>112563.54433687168</v>
      </c>
      <c r="BD29" s="4"/>
    </row>
    <row r="30" spans="1:56" x14ac:dyDescent="0.35">
      <c r="A30" s="4">
        <f t="shared" si="0"/>
        <v>28</v>
      </c>
      <c r="B30" s="9">
        <v>2.2879276757372602</v>
      </c>
      <c r="C30" s="10">
        <f>'Current interest rate'!$B$2*B30</f>
        <v>22879.276757372601</v>
      </c>
      <c r="D30" s="11">
        <v>2.309118065795452</v>
      </c>
      <c r="E30" s="12">
        <f>'Current interest rate'!$B$2*D30</f>
        <v>23091.180657954519</v>
      </c>
      <c r="F30" s="13">
        <v>2.3139401097201358</v>
      </c>
      <c r="G30" s="14">
        <f>'Current interest rate'!$B$2*F30</f>
        <v>23139.401097201357</v>
      </c>
      <c r="H30" s="15"/>
      <c r="I30" s="4">
        <f t="shared" si="1"/>
        <v>28</v>
      </c>
      <c r="J30" s="9">
        <v>2.9987033191822698</v>
      </c>
      <c r="K30" s="10">
        <f>'Current interest rate'!$B$2*J30</f>
        <v>29987.033191822698</v>
      </c>
      <c r="L30" s="11">
        <v>3.0478519248392835</v>
      </c>
      <c r="M30" s="12">
        <f>'Current interest rate'!$B$2*L30</f>
        <v>30478.519248392833</v>
      </c>
      <c r="N30" s="13">
        <v>3.0591511365955792</v>
      </c>
      <c r="O30" s="14">
        <f>'Current interest rate'!$B$2*N30</f>
        <v>30591.511365955794</v>
      </c>
      <c r="P30" s="16"/>
      <c r="Q30" s="4">
        <f t="shared" si="2"/>
        <v>28</v>
      </c>
      <c r="R30" s="9">
        <v>3.920129138458651</v>
      </c>
      <c r="S30" s="10">
        <f>'Current interest rate'!$B$2*R30</f>
        <v>39201.291384586511</v>
      </c>
      <c r="T30" s="11">
        <v>4.0201621588445251</v>
      </c>
      <c r="U30" s="12">
        <f>'Current interest rate'!$B$2*T30</f>
        <v>40201.621588445254</v>
      </c>
      <c r="V30" s="13">
        <v>4.043422189241026</v>
      </c>
      <c r="W30" s="14">
        <f>'Current interest rate'!$B$2*V30</f>
        <v>40434.221892410264</v>
      </c>
      <c r="X30" s="16"/>
      <c r="Y30" s="4">
        <f t="shared" si="3"/>
        <v>28</v>
      </c>
      <c r="Z30" s="9">
        <v>5.1116866971460118</v>
      </c>
      <c r="AA30" s="10">
        <f>'Current interest rate'!$B$2*Z30</f>
        <v>51116.86697146012</v>
      </c>
      <c r="AB30" s="11">
        <v>5.2990343153193136</v>
      </c>
      <c r="AC30" s="12">
        <f>'Current interest rate'!$B$2*AB30</f>
        <v>52990.343153193135</v>
      </c>
      <c r="AD30" s="13">
        <v>5.3431424181388385</v>
      </c>
      <c r="AE30" s="14">
        <f>'Current interest rate'!$B$2*AD30</f>
        <v>53431.424181388385</v>
      </c>
      <c r="AF30" s="16"/>
      <c r="AG30" s="4">
        <f t="shared" si="4"/>
        <v>28</v>
      </c>
      <c r="AH30" s="9">
        <v>6.6488383637540656</v>
      </c>
      <c r="AI30" s="10">
        <f>'Current interest rate'!$B$2*AH30</f>
        <v>66488.383637540654</v>
      </c>
      <c r="AJ30" s="11">
        <v>6.9799900653897051</v>
      </c>
      <c r="AK30" s="12">
        <f>'Current interest rate'!$B$2*AJ30</f>
        <v>69799.900653897057</v>
      </c>
      <c r="AL30" s="13">
        <v>7.0590146092541151</v>
      </c>
      <c r="AM30" s="14">
        <f>'Current interest rate'!$B$2*AL30</f>
        <v>70590.146092541152</v>
      </c>
      <c r="AN30" s="15"/>
      <c r="AO30" s="4">
        <f t="shared" si="5"/>
        <v>28</v>
      </c>
      <c r="AP30" s="9">
        <v>8.6271063863798378</v>
      </c>
      <c r="AQ30" s="10">
        <f>'Current interest rate'!$B$2*AP30</f>
        <v>86271.063863798379</v>
      </c>
      <c r="AR30" s="11">
        <v>9.1879629939829144</v>
      </c>
      <c r="AS30" s="12">
        <f>'Current interest rate'!$B$2*AR30</f>
        <v>91879.629939829145</v>
      </c>
      <c r="AT30" s="13">
        <v>9.3237634745569977</v>
      </c>
      <c r="AU30" s="14">
        <f>'Current interest rate'!$B$2*AT30</f>
        <v>93237.634745569972</v>
      </c>
      <c r="AV30" s="16"/>
      <c r="AW30" s="4">
        <f t="shared" si="6"/>
        <v>28</v>
      </c>
      <c r="AX30" s="9">
        <v>11.167139524561287</v>
      </c>
      <c r="AY30" s="10">
        <f>'Current interest rate'!$B$2*AX30</f>
        <v>111671.39524561288</v>
      </c>
      <c r="AZ30" s="11">
        <v>12.086247073728092</v>
      </c>
      <c r="BA30" s="12">
        <f>'Current interest rate'!$B$2*AZ30</f>
        <v>120862.47073728092</v>
      </c>
      <c r="BB30" s="13">
        <v>12.312278122196389</v>
      </c>
      <c r="BC30" s="14">
        <f>'Current interest rate'!$B$2*BB30</f>
        <v>123122.78122196389</v>
      </c>
      <c r="BD30" s="4"/>
    </row>
    <row r="31" spans="1:56" x14ac:dyDescent="0.35">
      <c r="A31" s="4">
        <f t="shared" si="0"/>
        <v>29</v>
      </c>
      <c r="B31" s="9">
        <v>2.3565655060093778</v>
      </c>
      <c r="C31" s="10">
        <f>'Current interest rate'!$B$2*B31</f>
        <v>23565.655060093777</v>
      </c>
      <c r="D31" s="11">
        <v>2.3791748390594525</v>
      </c>
      <c r="E31" s="12">
        <f>'Current interest rate'!$B$2*D31</f>
        <v>23791.748390594526</v>
      </c>
      <c r="F31" s="13">
        <v>2.3843208123978181</v>
      </c>
      <c r="G31" s="14">
        <f>'Current interest rate'!$B$2*F31</f>
        <v>23843.20812397818</v>
      </c>
      <c r="H31" s="15"/>
      <c r="I31" s="4">
        <f t="shared" si="1"/>
        <v>29</v>
      </c>
      <c r="J31" s="9">
        <v>3.1186514519495603</v>
      </c>
      <c r="K31" s="10">
        <f>'Current interest rate'!$B$2*J31</f>
        <v>31186.514519495602</v>
      </c>
      <c r="L31" s="11">
        <v>3.171606934873977</v>
      </c>
      <c r="M31" s="12">
        <f>'Current interest rate'!$B$2*L31</f>
        <v>31716.069348739769</v>
      </c>
      <c r="N31" s="13">
        <v>3.183785673925315</v>
      </c>
      <c r="O31" s="14">
        <f>'Current interest rate'!$B$2*N31</f>
        <v>31837.856739253151</v>
      </c>
      <c r="P31" s="16"/>
      <c r="Q31" s="4">
        <f t="shared" si="2"/>
        <v>29</v>
      </c>
      <c r="R31" s="9">
        <v>4.1161355953815848</v>
      </c>
      <c r="S31" s="10">
        <f>'Current interest rate'!$B$2*R31</f>
        <v>41161.355953815852</v>
      </c>
      <c r="T31" s="11">
        <v>4.2249706744760243</v>
      </c>
      <c r="U31" s="12">
        <f>'Current interest rate'!$B$2*T31</f>
        <v>42249.706744760246</v>
      </c>
      <c r="V31" s="13">
        <v>4.2502913423797093</v>
      </c>
      <c r="W31" s="14">
        <f>'Current interest rate'!$B$2*V31</f>
        <v>42502.913423797094</v>
      </c>
      <c r="X31" s="16"/>
      <c r="Y31" s="4">
        <f t="shared" si="3"/>
        <v>29</v>
      </c>
      <c r="Z31" s="9">
        <v>5.4183878989747729</v>
      </c>
      <c r="AA31" s="10">
        <f>'Current interest rate'!$B$2*Z31</f>
        <v>54183.878989747733</v>
      </c>
      <c r="AB31" s="11">
        <v>5.6242018757910204</v>
      </c>
      <c r="AC31" s="12">
        <f>'Current interest rate'!$B$2*AB31</f>
        <v>56242.018757910206</v>
      </c>
      <c r="AD31" s="13">
        <v>5.6726957509700231</v>
      </c>
      <c r="AE31" s="14">
        <f>'Current interest rate'!$B$2*AD31</f>
        <v>56726.957509700231</v>
      </c>
      <c r="AF31" s="16"/>
      <c r="AG31" s="4">
        <f t="shared" si="4"/>
        <v>29</v>
      </c>
      <c r="AH31" s="9">
        <v>7.1142570492168513</v>
      </c>
      <c r="AI31" s="10">
        <f>'Current interest rate'!$B$2*AH31</f>
        <v>71142.57049216851</v>
      </c>
      <c r="AJ31" s="11">
        <v>7.4815653898958905</v>
      </c>
      <c r="AK31" s="12">
        <f>'Current interest rate'!$B$2*AJ31</f>
        <v>74815.653898958903</v>
      </c>
      <c r="AL31" s="13">
        <v>7.569311346122447</v>
      </c>
      <c r="AM31" s="14">
        <f>'Current interest rate'!$B$2*AL31</f>
        <v>75693.113461224464</v>
      </c>
      <c r="AN31" s="15"/>
      <c r="AO31" s="4">
        <f t="shared" si="5"/>
        <v>29</v>
      </c>
      <c r="AP31" s="9">
        <v>9.3172748972902255</v>
      </c>
      <c r="AQ31" s="10">
        <f>'Current interest rate'!$B$2*AP31</f>
        <v>93172.748972902249</v>
      </c>
      <c r="AR31" s="11">
        <v>9.9453466295769939</v>
      </c>
      <c r="AS31" s="12">
        <f>'Current interest rate'!$B$2*AR31</f>
        <v>99453.466295769933</v>
      </c>
      <c r="AT31" s="13">
        <v>10.097631244535103</v>
      </c>
      <c r="AU31" s="14">
        <f>'Current interest rate'!$B$2*AT31</f>
        <v>100976.31244535102</v>
      </c>
      <c r="AV31" s="16"/>
      <c r="AW31" s="4">
        <f t="shared" si="6"/>
        <v>29</v>
      </c>
      <c r="AX31" s="9">
        <v>12.172182081771805</v>
      </c>
      <c r="AY31" s="10">
        <f>'Current interest rate'!$B$2*AX31</f>
        <v>121721.82081771805</v>
      </c>
      <c r="AZ31" s="11">
        <v>13.211275063055297</v>
      </c>
      <c r="BA31" s="12">
        <f>'Current interest rate'!$B$2*AZ31</f>
        <v>132112.75063055297</v>
      </c>
      <c r="BB31" s="13">
        <v>13.467254736101966</v>
      </c>
      <c r="BC31" s="14">
        <f>'Current interest rate'!$B$2*BB31</f>
        <v>134672.54736101965</v>
      </c>
      <c r="BD31" s="4"/>
    </row>
    <row r="32" spans="1:56" x14ac:dyDescent="0.35">
      <c r="A32" s="4">
        <f t="shared" si="0"/>
        <v>30</v>
      </c>
      <c r="B32" s="9">
        <v>2.4272624711896591</v>
      </c>
      <c r="C32" s="10">
        <f>'Current interest rate'!$B$2*B32</f>
        <v>24272.624711896591</v>
      </c>
      <c r="D32" s="11">
        <v>2.451357078124818</v>
      </c>
      <c r="E32" s="12">
        <f>'Current interest rate'!$B$2*D32</f>
        <v>24513.570781248178</v>
      </c>
      <c r="F32" s="13">
        <v>2.456842211495688</v>
      </c>
      <c r="G32" s="14">
        <f>'Current interest rate'!$B$2*F32</f>
        <v>24568.42211495688</v>
      </c>
      <c r="H32" s="15"/>
      <c r="I32" s="4">
        <f t="shared" si="1"/>
        <v>30</v>
      </c>
      <c r="J32" s="9">
        <v>3.2433975100275418</v>
      </c>
      <c r="K32" s="10">
        <f>'Current interest rate'!$B$2*J32</f>
        <v>32433.97510027542</v>
      </c>
      <c r="L32" s="11">
        <v>3.3003868945736698</v>
      </c>
      <c r="M32" s="12">
        <f>'Current interest rate'!$B$2*L32</f>
        <v>33003.8689457367</v>
      </c>
      <c r="N32" s="13">
        <v>3.3134980146069579</v>
      </c>
      <c r="O32" s="14">
        <f>'Current interest rate'!$B$2*N32</f>
        <v>33134.980146069582</v>
      </c>
      <c r="P32" s="16"/>
      <c r="Q32" s="4">
        <f t="shared" si="2"/>
        <v>30</v>
      </c>
      <c r="R32" s="9">
        <v>4.3219423751506625</v>
      </c>
      <c r="S32" s="10">
        <f>'Current interest rate'!$B$2*R32</f>
        <v>43219.423751506627</v>
      </c>
      <c r="T32" s="11">
        <v>4.4402132289392382</v>
      </c>
      <c r="U32" s="12">
        <f>'Current interest rate'!$B$2*T32</f>
        <v>44402.132289392379</v>
      </c>
      <c r="V32" s="13">
        <v>4.4677443140061559</v>
      </c>
      <c r="W32" s="14">
        <f>'Current interest rate'!$B$2*V32</f>
        <v>44677.443140061558</v>
      </c>
      <c r="X32" s="16"/>
      <c r="Y32" s="4">
        <f t="shared" si="3"/>
        <v>30</v>
      </c>
      <c r="Z32" s="9">
        <v>5.7434911729132594</v>
      </c>
      <c r="AA32" s="10">
        <f>'Current interest rate'!$B$2*Z32</f>
        <v>57434.911729132597</v>
      </c>
      <c r="AB32" s="11">
        <v>5.9693228723213387</v>
      </c>
      <c r="AC32" s="12">
        <f>'Current interest rate'!$B$2*AB32</f>
        <v>59693.228723213389</v>
      </c>
      <c r="AD32" s="13">
        <v>6.0225752122628879</v>
      </c>
      <c r="AE32" s="14">
        <f>'Current interest rate'!$B$2*AD32</f>
        <v>60225.752122628881</v>
      </c>
      <c r="AF32" s="16"/>
      <c r="AG32" s="4">
        <f t="shared" si="4"/>
        <v>30</v>
      </c>
      <c r="AH32" s="9">
        <v>7.6122550426620306</v>
      </c>
      <c r="AI32" s="10">
        <f>'Current interest rate'!$B$2*AH32</f>
        <v>76122.550426620306</v>
      </c>
      <c r="AJ32" s="11">
        <v>8.0191834313395898</v>
      </c>
      <c r="AK32" s="12">
        <f>'Current interest rate'!$B$2*AJ32</f>
        <v>80191.834313395899</v>
      </c>
      <c r="AL32" s="13">
        <v>8.1164974753596617</v>
      </c>
      <c r="AM32" s="14">
        <f>'Current interest rate'!$B$2*AL32</f>
        <v>81164.974753596616</v>
      </c>
      <c r="AN32" s="15"/>
      <c r="AO32" s="4">
        <f t="shared" si="5"/>
        <v>30</v>
      </c>
      <c r="AP32" s="9">
        <v>10.062656889073445</v>
      </c>
      <c r="AQ32" s="10">
        <f>'Current interest rate'!$B$2*AP32</f>
        <v>100626.56889073444</v>
      </c>
      <c r="AR32" s="11">
        <v>10.765163034201745</v>
      </c>
      <c r="AS32" s="12">
        <f>'Current interest rate'!$B$2*AR32</f>
        <v>107651.63034201745</v>
      </c>
      <c r="AT32" s="13">
        <v>10.935729657755619</v>
      </c>
      <c r="AU32" s="14">
        <f>'Current interest rate'!$B$2*AT32</f>
        <v>109357.29657755619</v>
      </c>
      <c r="AV32" s="16"/>
      <c r="AW32" s="4">
        <f t="shared" si="6"/>
        <v>30</v>
      </c>
      <c r="AX32" s="9">
        <v>13.267678469131271</v>
      </c>
      <c r="AY32" s="10">
        <f>'Current interest rate'!$B$2*AX32</f>
        <v>132676.7846913127</v>
      </c>
      <c r="AZ32" s="11">
        <v>14.441024391359663</v>
      </c>
      <c r="BA32" s="12">
        <f>'Current interest rate'!$B$2*AZ32</f>
        <v>144410.24391359664</v>
      </c>
      <c r="BB32" s="13">
        <v>14.730576123040553</v>
      </c>
      <c r="BC32" s="14">
        <f>'Current interest rate'!$B$2*BB32</f>
        <v>147305.76123040554</v>
      </c>
      <c r="BD32" s="4"/>
    </row>
    <row r="33" spans="1:56" x14ac:dyDescent="0.35">
      <c r="A33" s="4">
        <f t="shared" si="0"/>
        <v>31</v>
      </c>
      <c r="B33" s="9">
        <v>2.5000803453253493</v>
      </c>
      <c r="C33" s="10">
        <f>'Current interest rate'!$B$2*B33</f>
        <v>25000.803453253491</v>
      </c>
      <c r="D33" s="11">
        <v>2.5257292679037473</v>
      </c>
      <c r="E33" s="12">
        <f>'Current interest rate'!$B$2*D33</f>
        <v>25257.292679037473</v>
      </c>
      <c r="F33" s="13">
        <v>2.5315694183438255</v>
      </c>
      <c r="G33" s="14">
        <f>'Current interest rate'!$B$2*F33</f>
        <v>25315.694183438256</v>
      </c>
      <c r="H33" s="15"/>
      <c r="I33" s="4">
        <f t="shared" si="1"/>
        <v>31</v>
      </c>
      <c r="J33" s="9">
        <v>3.3731334104286441</v>
      </c>
      <c r="K33" s="10">
        <f>'Current interest rate'!$B$2*J33</f>
        <v>33731.334104286441</v>
      </c>
      <c r="L33" s="11">
        <v>3.4343958370448071</v>
      </c>
      <c r="M33" s="12">
        <f>'Current interest rate'!$B$2*L33</f>
        <v>34343.958370448068</v>
      </c>
      <c r="N33" s="13">
        <v>3.4484950361837088</v>
      </c>
      <c r="O33" s="14">
        <f>'Current interest rate'!$B$2*N33</f>
        <v>34484.950361837087</v>
      </c>
      <c r="P33" s="16"/>
      <c r="Q33" s="4">
        <f t="shared" si="2"/>
        <v>31</v>
      </c>
      <c r="R33" s="9">
        <v>4.5380394939081974</v>
      </c>
      <c r="S33" s="10">
        <f>'Current interest rate'!$B$2*R33</f>
        <v>45380.394939081976</v>
      </c>
      <c r="T33" s="11">
        <v>4.6664213878578247</v>
      </c>
      <c r="U33" s="12">
        <f>'Current interest rate'!$B$2*T33</f>
        <v>46664.213878578244</v>
      </c>
      <c r="V33" s="13">
        <v>4.6963225923610343</v>
      </c>
      <c r="W33" s="14">
        <f>'Current interest rate'!$B$2*V33</f>
        <v>46963.225923610342</v>
      </c>
      <c r="X33" s="16"/>
      <c r="Y33" s="4">
        <f t="shared" si="3"/>
        <v>31</v>
      </c>
      <c r="Z33" s="9">
        <v>6.0881006432880564</v>
      </c>
      <c r="AA33" s="10">
        <f>'Current interest rate'!$B$2*Z33</f>
        <v>60881.006432880567</v>
      </c>
      <c r="AB33" s="11">
        <v>6.3356217185939938</v>
      </c>
      <c r="AC33" s="12">
        <f>'Current interest rate'!$B$2*AB33</f>
        <v>63356.217185939939</v>
      </c>
      <c r="AD33" s="13">
        <v>6.3940344731446235</v>
      </c>
      <c r="AE33" s="14">
        <f>'Current interest rate'!$B$2*AD33</f>
        <v>63940.344731446232</v>
      </c>
      <c r="AF33" s="16"/>
      <c r="AG33" s="4">
        <f t="shared" si="4"/>
        <v>31</v>
      </c>
      <c r="AH33" s="9">
        <v>8.1451128956483743</v>
      </c>
      <c r="AI33" s="10">
        <f>'Current interest rate'!$B$2*AH33</f>
        <v>81451.12895648375</v>
      </c>
      <c r="AJ33" s="11">
        <v>8.5954341844449544</v>
      </c>
      <c r="AK33" s="12">
        <f>'Current interest rate'!$B$2*AJ33</f>
        <v>85954.341844449547</v>
      </c>
      <c r="AL33" s="13">
        <v>8.703239734122846</v>
      </c>
      <c r="AM33" s="14">
        <f>'Current interest rate'!$B$2*AL33</f>
        <v>87032.397341228454</v>
      </c>
      <c r="AN33" s="15"/>
      <c r="AO33" s="4">
        <f t="shared" si="5"/>
        <v>31</v>
      </c>
      <c r="AP33" s="9">
        <v>10.86766944019932</v>
      </c>
      <c r="AQ33" s="10">
        <f>'Current interest rate'!$B$2*AP33</f>
        <v>108676.6944019932</v>
      </c>
      <c r="AR33" s="11">
        <v>11.652558675863148</v>
      </c>
      <c r="AS33" s="12">
        <f>'Current interest rate'!$B$2*AR33</f>
        <v>116525.58675863147</v>
      </c>
      <c r="AT33" s="13">
        <v>11.843389825929599</v>
      </c>
      <c r="AU33" s="14">
        <f>'Current interest rate'!$B$2*AT33</f>
        <v>118433.89825929598</v>
      </c>
      <c r="AV33" s="16"/>
      <c r="AW33" s="4">
        <f t="shared" si="6"/>
        <v>31</v>
      </c>
      <c r="AX33" s="9">
        <v>14.461769531353083</v>
      </c>
      <c r="AY33" s="10">
        <f>'Current interest rate'!$B$2*AX33</f>
        <v>144617.69531353083</v>
      </c>
      <c r="AZ33" s="11">
        <v>15.785242868421218</v>
      </c>
      <c r="BA33" s="12">
        <f>'Current interest rate'!$B$2*AZ33</f>
        <v>157852.42868421218</v>
      </c>
      <c r="BB33" s="13">
        <v>16.112405770049268</v>
      </c>
      <c r="BC33" s="14">
        <f>'Current interest rate'!$B$2*BB33</f>
        <v>161124.05770049267</v>
      </c>
      <c r="BD33" s="4"/>
    </row>
    <row r="34" spans="1:56" x14ac:dyDescent="0.35">
      <c r="A34" s="4">
        <f t="shared" si="0"/>
        <v>32</v>
      </c>
      <c r="B34" s="9">
        <v>2.5750827556851092</v>
      </c>
      <c r="C34" s="10">
        <f>'Current interest rate'!$B$2*B34</f>
        <v>25750.827556851091</v>
      </c>
      <c r="D34" s="11">
        <v>2.6023578497284823</v>
      </c>
      <c r="E34" s="12">
        <f>'Current interest rate'!$B$2*D34</f>
        <v>26023.578497284823</v>
      </c>
      <c r="F34" s="13">
        <v>2.6085695246957226</v>
      </c>
      <c r="G34" s="14">
        <f>'Current interest rate'!$B$2*F34</f>
        <v>26085.695246957224</v>
      </c>
      <c r="H34" s="15"/>
      <c r="I34" s="4">
        <f t="shared" si="1"/>
        <v>32</v>
      </c>
      <c r="J34" s="9">
        <v>3.5080587468457902</v>
      </c>
      <c r="K34" s="10">
        <f>'Current interest rate'!$B$2*J34</f>
        <v>35080.587468457903</v>
      </c>
      <c r="L34" s="11">
        <v>3.5738460799561338</v>
      </c>
      <c r="M34" s="12">
        <f>'Current interest rate'!$B$2*L34</f>
        <v>35738.460799561341</v>
      </c>
      <c r="N34" s="13">
        <v>3.5889920447090726</v>
      </c>
      <c r="O34" s="14">
        <f>'Current interest rate'!$B$2*N34</f>
        <v>35889.920447090728</v>
      </c>
      <c r="P34" s="16"/>
      <c r="Q34" s="4">
        <f t="shared" si="2"/>
        <v>32</v>
      </c>
      <c r="R34" s="9">
        <v>4.7649414686036069</v>
      </c>
      <c r="S34" s="10">
        <f>'Current interest rate'!$B$2*R34</f>
        <v>47649.414686036071</v>
      </c>
      <c r="T34" s="11">
        <v>4.904153797645229</v>
      </c>
      <c r="U34" s="12">
        <f>'Current interest rate'!$B$2*T34</f>
        <v>49041.537976452288</v>
      </c>
      <c r="V34" s="13">
        <v>4.9365953692510862</v>
      </c>
      <c r="W34" s="14">
        <f>'Current interest rate'!$B$2*V34</f>
        <v>49365.953692510862</v>
      </c>
      <c r="X34" s="16"/>
      <c r="Y34" s="4">
        <f t="shared" si="3"/>
        <v>32</v>
      </c>
      <c r="Z34" s="9">
        <v>6.4533866818853385</v>
      </c>
      <c r="AA34" s="10">
        <f>'Current interest rate'!$B$2*Z34</f>
        <v>64533.866818853385</v>
      </c>
      <c r="AB34" s="11">
        <v>6.724397962663784</v>
      </c>
      <c r="AC34" s="12">
        <f>'Current interest rate'!$B$2*AB34</f>
        <v>67243.97962663784</v>
      </c>
      <c r="AD34" s="13">
        <v>6.7884045284343513</v>
      </c>
      <c r="AE34" s="14">
        <f>'Current interest rate'!$B$2*AD34</f>
        <v>67884.04528434352</v>
      </c>
      <c r="AF34" s="16"/>
      <c r="AG34" s="4">
        <f t="shared" si="4"/>
        <v>32</v>
      </c>
      <c r="AH34" s="9">
        <v>8.7152707983437594</v>
      </c>
      <c r="AI34" s="10">
        <f>'Current interest rate'!$B$2*AH34</f>
        <v>87152.707983437591</v>
      </c>
      <c r="AJ34" s="11">
        <v>9.2130937584480659</v>
      </c>
      <c r="AK34" s="12">
        <f>'Current interest rate'!$B$2*AJ34</f>
        <v>92130.937584480664</v>
      </c>
      <c r="AL34" s="13">
        <v>9.3323976382137914</v>
      </c>
      <c r="AM34" s="14">
        <f>'Current interest rate'!$B$2*AL34</f>
        <v>93323.976382137917</v>
      </c>
      <c r="AN34" s="15"/>
      <c r="AO34" s="4">
        <f t="shared" si="5"/>
        <v>32</v>
      </c>
      <c r="AP34" s="9">
        <v>11.737082995415268</v>
      </c>
      <c r="AQ34" s="10">
        <f>'Current interest rate'!$B$2*AP34</f>
        <v>117370.82995415268</v>
      </c>
      <c r="AR34" s="11">
        <v>12.613104257041286</v>
      </c>
      <c r="AS34" s="12">
        <f>'Current interest rate'!$B$2*AR34</f>
        <v>126131.04257041286</v>
      </c>
      <c r="AT34" s="13">
        <v>12.826385340410836</v>
      </c>
      <c r="AU34" s="14">
        <f>'Current interest rate'!$B$2*AT34</f>
        <v>128263.85340410836</v>
      </c>
      <c r="AV34" s="16"/>
      <c r="AW34" s="4">
        <f t="shared" si="6"/>
        <v>32</v>
      </c>
      <c r="AX34" s="9">
        <v>15.76332878917486</v>
      </c>
      <c r="AY34" s="10">
        <f>'Current interest rate'!$B$2*AX34</f>
        <v>157633.28789174859</v>
      </c>
      <c r="AZ34" s="11">
        <v>17.254585662505239</v>
      </c>
      <c r="BA34" s="12">
        <f>'Current interest rate'!$B$2*AZ34</f>
        <v>172545.8566250524</v>
      </c>
      <c r="BB34" s="13">
        <v>17.623860569353649</v>
      </c>
      <c r="BC34" s="14">
        <f>'Current interest rate'!$B$2*BB34</f>
        <v>176238.60569353649</v>
      </c>
      <c r="BD34" s="4"/>
    </row>
    <row r="35" spans="1:56" x14ac:dyDescent="0.35">
      <c r="A35" s="4">
        <f t="shared" si="0"/>
        <v>33</v>
      </c>
      <c r="B35" s="9">
        <v>2.6523352383556626</v>
      </c>
      <c r="C35" s="10">
        <f>'Current interest rate'!$B$2*B35</f>
        <v>26523.352383556627</v>
      </c>
      <c r="D35" s="11">
        <v>2.6813112807075155</v>
      </c>
      <c r="E35" s="12">
        <f>'Current interest rate'!$B$2*D35</f>
        <v>26813.112807075155</v>
      </c>
      <c r="F35" s="13">
        <v>2.6879116629647544</v>
      </c>
      <c r="G35" s="14">
        <f>'Current interest rate'!$B$2*F35</f>
        <v>26879.116629647542</v>
      </c>
      <c r="H35" s="15"/>
      <c r="I35" s="4">
        <f t="shared" si="1"/>
        <v>33</v>
      </c>
      <c r="J35" s="9">
        <v>3.6483810967196217</v>
      </c>
      <c r="K35" s="10">
        <f>'Current interest rate'!$B$2*J35</f>
        <v>36483.810967196216</v>
      </c>
      <c r="L35" s="11">
        <v>3.7189585619251337</v>
      </c>
      <c r="M35" s="12">
        <f>'Current interest rate'!$B$2*L35</f>
        <v>37189.585619251338</v>
      </c>
      <c r="N35" s="13">
        <v>3.7352131181373758</v>
      </c>
      <c r="O35" s="14">
        <f>'Current interest rate'!$B$2*N35</f>
        <v>37352.131181373756</v>
      </c>
      <c r="P35" s="16"/>
      <c r="Q35" s="4">
        <f t="shared" si="2"/>
        <v>33</v>
      </c>
      <c r="R35" s="9">
        <v>5.0031885420337874</v>
      </c>
      <c r="S35" s="10">
        <f>'Current interest rate'!$B$2*R35</f>
        <v>50031.885420337872</v>
      </c>
      <c r="T35" s="11">
        <v>5.1539975651446444</v>
      </c>
      <c r="U35" s="12">
        <f>'Current interest rate'!$B$2*T35</f>
        <v>51539.975651446446</v>
      </c>
      <c r="V35" s="13">
        <v>5.1891609574161492</v>
      </c>
      <c r="W35" s="14">
        <f>'Current interest rate'!$B$2*V35</f>
        <v>51891.609574161492</v>
      </c>
      <c r="X35" s="16"/>
      <c r="Y35" s="4">
        <f t="shared" si="3"/>
        <v>33</v>
      </c>
      <c r="Z35" s="9">
        <v>6.8405898827984588</v>
      </c>
      <c r="AA35" s="10">
        <f>'Current interest rate'!$B$2*Z35</f>
        <v>68405.898827984594</v>
      </c>
      <c r="AB35" s="11">
        <v>7.1370308974683461</v>
      </c>
      <c r="AC35" s="12">
        <f>'Current interest rate'!$B$2*AB35</f>
        <v>71370.308974683459</v>
      </c>
      <c r="AD35" s="13">
        <v>7.2070984657992279</v>
      </c>
      <c r="AE35" s="14">
        <f>'Current interest rate'!$B$2*AD35</f>
        <v>72070.984657992274</v>
      </c>
      <c r="AF35" s="16"/>
      <c r="AG35" s="4">
        <f t="shared" si="4"/>
        <v>33</v>
      </c>
      <c r="AH35" s="9">
        <v>9.3253397542278229</v>
      </c>
      <c r="AI35" s="10">
        <f>'Current interest rate'!$B$2*AH35</f>
        <v>93253.397542278224</v>
      </c>
      <c r="AJ35" s="11">
        <v>9.8751377511054539</v>
      </c>
      <c r="AK35" s="12">
        <f>'Current interest rate'!$B$2*AJ35</f>
        <v>98751.377511054539</v>
      </c>
      <c r="AL35" s="13">
        <v>10.007037418062811</v>
      </c>
      <c r="AM35" s="14">
        <f>'Current interest rate'!$B$2*AL35</f>
        <v>100070.37418062812</v>
      </c>
      <c r="AN35" s="15"/>
      <c r="AO35" s="4">
        <f t="shared" si="5"/>
        <v>33</v>
      </c>
      <c r="AP35" s="9">
        <v>12.676049635048489</v>
      </c>
      <c r="AQ35" s="10">
        <f>'Current interest rate'!$B$2*AP35</f>
        <v>126760.49635048489</v>
      </c>
      <c r="AR35" s="11">
        <v>13.652829685254394</v>
      </c>
      <c r="AS35" s="12">
        <f>'Current interest rate'!$B$2*AR35</f>
        <v>136528.29685254395</v>
      </c>
      <c r="AT35" s="13">
        <v>13.89096899778801</v>
      </c>
      <c r="AU35" s="14">
        <f>'Current interest rate'!$B$2*AT35</f>
        <v>138909.6899778801</v>
      </c>
      <c r="AV35" s="16"/>
      <c r="AW35" s="4">
        <f t="shared" si="6"/>
        <v>33</v>
      </c>
      <c r="AX35" s="9">
        <v>17.182028380200599</v>
      </c>
      <c r="AY35" s="10">
        <f>'Current interest rate'!$B$2*AX35</f>
        <v>171820.28380200599</v>
      </c>
      <c r="AZ35" s="11">
        <v>18.860699760301397</v>
      </c>
      <c r="BA35" s="12">
        <f>'Current interest rate'!$B$2*AZ35</f>
        <v>188606.99760301397</v>
      </c>
      <c r="BB35" s="13">
        <v>19.277100254350703</v>
      </c>
      <c r="BC35" s="14">
        <f>'Current interest rate'!$B$2*BB35</f>
        <v>192771.00254350703</v>
      </c>
      <c r="BD35" s="4"/>
    </row>
    <row r="36" spans="1:56" x14ac:dyDescent="0.35">
      <c r="A36" s="4">
        <f t="shared" si="0"/>
        <v>34</v>
      </c>
      <c r="B36" s="9">
        <v>2.7319052955063321</v>
      </c>
      <c r="C36" s="10">
        <f>'Current interest rate'!$B$2*B36</f>
        <v>27319.052955063322</v>
      </c>
      <c r="D36" s="11">
        <v>2.762660094882603</v>
      </c>
      <c r="E36" s="12">
        <f>'Current interest rate'!$B$2*D36</f>
        <v>27626.600948826032</v>
      </c>
      <c r="F36" s="13">
        <v>2.7696670682928026</v>
      </c>
      <c r="G36" s="14">
        <f>'Current interest rate'!$B$2*F36</f>
        <v>27696.670682928027</v>
      </c>
      <c r="H36" s="15"/>
      <c r="I36" s="4">
        <f t="shared" si="1"/>
        <v>34</v>
      </c>
      <c r="J36" s="9">
        <v>3.7943163405884071</v>
      </c>
      <c r="K36" s="10">
        <f>'Current interest rate'!$B$2*J36</f>
        <v>37943.163405884072</v>
      </c>
      <c r="L36" s="11">
        <v>3.8699631925631275</v>
      </c>
      <c r="M36" s="12">
        <f>'Current interest rate'!$B$2*L36</f>
        <v>38699.631925631278</v>
      </c>
      <c r="N36" s="13">
        <v>3.8873914637045339</v>
      </c>
      <c r="O36" s="14">
        <f>'Current interest rate'!$B$2*N36</f>
        <v>38873.914637045338</v>
      </c>
      <c r="P36" s="16"/>
      <c r="Q36" s="4">
        <f t="shared" si="2"/>
        <v>34</v>
      </c>
      <c r="R36" s="9">
        <v>5.2533479691354765</v>
      </c>
      <c r="S36" s="10">
        <f>'Current interest rate'!$B$2*R36</f>
        <v>52533.479691354769</v>
      </c>
      <c r="T36" s="11">
        <v>5.4165697075551957</v>
      </c>
      <c r="U36" s="12">
        <f>'Current interest rate'!$B$2*T36</f>
        <v>54165.697075551958</v>
      </c>
      <c r="V36" s="13">
        <v>5.4546482804113516</v>
      </c>
      <c r="W36" s="14">
        <f>'Current interest rate'!$B$2*V36</f>
        <v>54546.482804113519</v>
      </c>
      <c r="X36" s="16"/>
      <c r="Y36" s="4">
        <f t="shared" si="3"/>
        <v>34</v>
      </c>
      <c r="Z36" s="9">
        <v>7.2510252757663674</v>
      </c>
      <c r="AA36" s="10">
        <f>'Current interest rate'!$B$2*Z36</f>
        <v>72510.252757663678</v>
      </c>
      <c r="AB36" s="11">
        <v>7.5749844542573301</v>
      </c>
      <c r="AC36" s="12">
        <f>'Current interest rate'!$B$2*AB36</f>
        <v>75749.844542573308</v>
      </c>
      <c r="AD36" s="13">
        <v>7.6516165290617044</v>
      </c>
      <c r="AE36" s="14">
        <f>'Current interest rate'!$B$2*AD36</f>
        <v>76516.165290617049</v>
      </c>
      <c r="AF36" s="16"/>
      <c r="AG36" s="4">
        <f t="shared" si="4"/>
        <v>34</v>
      </c>
      <c r="AH36" s="9">
        <v>9.9781135370237699</v>
      </c>
      <c r="AI36" s="10">
        <f>'Current interest rate'!$B$2*AH36</f>
        <v>99781.135370237695</v>
      </c>
      <c r="AJ36" s="11">
        <v>10.584755583745947</v>
      </c>
      <c r="AK36" s="12">
        <f>'Current interest rate'!$B$2*AJ36</f>
        <v>105847.55583745947</v>
      </c>
      <c r="AL36" s="13">
        <v>10.730446962145951</v>
      </c>
      <c r="AM36" s="14">
        <f>'Current interest rate'!$B$2*AL36</f>
        <v>107304.46962145952</v>
      </c>
      <c r="AN36" s="15"/>
      <c r="AO36" s="4">
        <f t="shared" si="5"/>
        <v>34</v>
      </c>
      <c r="AP36" s="9">
        <v>13.690133605852369</v>
      </c>
      <c r="AQ36" s="10">
        <f>'Current interest rate'!$B$2*AP36</f>
        <v>136901.33605852368</v>
      </c>
      <c r="AR36" s="11">
        <v>14.778261926322033</v>
      </c>
      <c r="AS36" s="12">
        <f>'Current interest rate'!$B$2*AR36</f>
        <v>147782.61926322032</v>
      </c>
      <c r="AT36" s="13">
        <v>15.043912573682828</v>
      </c>
      <c r="AU36" s="14">
        <f>'Current interest rate'!$B$2*AT36</f>
        <v>150439.12573682828</v>
      </c>
      <c r="AV36" s="16"/>
      <c r="AW36" s="4">
        <f t="shared" si="6"/>
        <v>34</v>
      </c>
      <c r="AX36" s="9">
        <v>18.728410934418655</v>
      </c>
      <c r="AY36" s="10">
        <f>'Current interest rate'!$B$2*AX36</f>
        <v>187284.10934418655</v>
      </c>
      <c r="AZ36" s="11">
        <v>20.616316288674323</v>
      </c>
      <c r="BA36" s="12">
        <f>'Current interest rate'!$B$2*AZ36</f>
        <v>206163.16288674323</v>
      </c>
      <c r="BB36" s="13">
        <v>21.085425225303879</v>
      </c>
      <c r="BC36" s="14">
        <f>'Current interest rate'!$B$2*BB36</f>
        <v>210854.25225303881</v>
      </c>
      <c r="BD36" s="4"/>
    </row>
    <row r="37" spans="1:56" x14ac:dyDescent="0.35">
      <c r="A37" s="4">
        <f t="shared" si="0"/>
        <v>35</v>
      </c>
      <c r="B37" s="9">
        <v>2.8138624543715229</v>
      </c>
      <c r="C37" s="10">
        <f>'Current interest rate'!$B$2*B37</f>
        <v>28138.624543715228</v>
      </c>
      <c r="D37" s="11">
        <v>2.8464769662412448</v>
      </c>
      <c r="E37" s="12">
        <f>'Current interest rate'!$B$2*D37</f>
        <v>28464.769662412447</v>
      </c>
      <c r="F37" s="13">
        <v>2.8539091425067551</v>
      </c>
      <c r="G37" s="14">
        <f>'Current interest rate'!$B$2*F37</f>
        <v>28539.091425067552</v>
      </c>
      <c r="H37" s="15"/>
      <c r="I37" s="4">
        <f t="shared" si="1"/>
        <v>35</v>
      </c>
      <c r="J37" s="9">
        <v>3.9460889942119435</v>
      </c>
      <c r="K37" s="10">
        <f>'Current interest rate'!$B$2*J37</f>
        <v>39460.889942119436</v>
      </c>
      <c r="L37" s="11">
        <v>4.0270992167335926</v>
      </c>
      <c r="M37" s="12">
        <f>'Current interest rate'!$B$2*L37</f>
        <v>40270.992167335928</v>
      </c>
      <c r="N37" s="13">
        <v>4.0457697898690803</v>
      </c>
      <c r="O37" s="14">
        <f>'Current interest rate'!$B$2*N37</f>
        <v>40457.6978986908</v>
      </c>
      <c r="P37" s="16"/>
      <c r="Q37" s="4">
        <f t="shared" si="2"/>
        <v>35</v>
      </c>
      <c r="R37" s="9">
        <v>5.5160153675922512</v>
      </c>
      <c r="S37" s="10">
        <f>'Current interest rate'!$B$2*R37</f>
        <v>55160.153675922513</v>
      </c>
      <c r="T37" s="11">
        <v>5.6925186762250997</v>
      </c>
      <c r="U37" s="12">
        <f>'Current interest rate'!$B$2*T37</f>
        <v>56925.186762250996</v>
      </c>
      <c r="V37" s="13">
        <v>5.7337184387145292</v>
      </c>
      <c r="W37" s="14">
        <f>'Current interest rate'!$B$2*V37</f>
        <v>57337.184387145295</v>
      </c>
      <c r="X37" s="16"/>
      <c r="Y37" s="4">
        <f t="shared" si="3"/>
        <v>35</v>
      </c>
      <c r="Z37" s="9">
        <v>7.6860867923123504</v>
      </c>
      <c r="AA37" s="10">
        <f>'Current interest rate'!$B$2*Z37</f>
        <v>76860.8679231235</v>
      </c>
      <c r="AB37" s="11">
        <v>8.0398123962997339</v>
      </c>
      <c r="AC37" s="12">
        <f>'Current interest rate'!$B$2*AB37</f>
        <v>80398.123962997342</v>
      </c>
      <c r="AD37" s="13">
        <v>8.1235514938004503</v>
      </c>
      <c r="AE37" s="14">
        <f>'Current interest rate'!$B$2*AD37</f>
        <v>81235.514938004504</v>
      </c>
      <c r="AF37" s="16"/>
      <c r="AG37" s="4">
        <f t="shared" si="4"/>
        <v>35</v>
      </c>
      <c r="AH37" s="9">
        <v>10.676581484615435</v>
      </c>
      <c r="AI37" s="10">
        <f>'Current interest rate'!$B$2*AH37</f>
        <v>106765.81484615435</v>
      </c>
      <c r="AJ37" s="11">
        <v>11.345365866425428</v>
      </c>
      <c r="AK37" s="12">
        <f>'Current interest rate'!$B$2*AJ37</f>
        <v>113453.65866425428</v>
      </c>
      <c r="AL37" s="13">
        <v>11.506151840663033</v>
      </c>
      <c r="AM37" s="14">
        <f>'Current interest rate'!$B$2*AL37</f>
        <v>115061.51840663033</v>
      </c>
      <c r="AN37" s="15"/>
      <c r="AO37" s="4">
        <f t="shared" si="5"/>
        <v>35</v>
      </c>
      <c r="AP37" s="9">
        <v>14.785344294320559</v>
      </c>
      <c r="AQ37" s="10">
        <f>'Current interest rate'!$B$2*AP37</f>
        <v>147853.44294320559</v>
      </c>
      <c r="AR37" s="11">
        <v>15.99646597795452</v>
      </c>
      <c r="AS37" s="12">
        <f>'Current interest rate'!$B$2*AR37</f>
        <v>159964.65977954521</v>
      </c>
      <c r="AT37" s="13">
        <v>16.292549897753801</v>
      </c>
      <c r="AU37" s="14">
        <f>'Current interest rate'!$B$2*AT37</f>
        <v>162925.49897753802</v>
      </c>
      <c r="AV37" s="16"/>
      <c r="AW37" s="4">
        <f t="shared" si="6"/>
        <v>35</v>
      </c>
      <c r="AX37" s="9">
        <v>20.413967918516335</v>
      </c>
      <c r="AY37" s="10">
        <f>'Current interest rate'!$B$2*AX37</f>
        <v>204139.67918516335</v>
      </c>
      <c r="AZ37" s="11">
        <v>22.535351430029127</v>
      </c>
      <c r="BA37" s="12">
        <f>'Current interest rate'!$B$2*AZ37</f>
        <v>225353.51430029128</v>
      </c>
      <c r="BB37" s="13">
        <v>23.063383551763145</v>
      </c>
      <c r="BC37" s="14">
        <f>'Current interest rate'!$B$2*BB37</f>
        <v>230633.83551763147</v>
      </c>
      <c r="BD37" s="4"/>
    </row>
    <row r="38" spans="1:56" x14ac:dyDescent="0.35">
      <c r="A38" s="4">
        <f t="shared" si="0"/>
        <v>36</v>
      </c>
      <c r="B38" s="9">
        <v>2.898278328002668</v>
      </c>
      <c r="C38" s="10">
        <f>'Current interest rate'!$B$2*B38</f>
        <v>28982.783280026681</v>
      </c>
      <c r="D38" s="11">
        <v>2.9328367736409007</v>
      </c>
      <c r="E38" s="12">
        <f>'Current interest rate'!$B$2*D38</f>
        <v>29328.367736409007</v>
      </c>
      <c r="F38" s="13">
        <v>2.9407135200203034</v>
      </c>
      <c r="G38" s="14">
        <f>'Current interest rate'!$B$2*F38</f>
        <v>29407.135200203033</v>
      </c>
      <c r="H38" s="15"/>
      <c r="I38" s="4">
        <f t="shared" si="1"/>
        <v>36</v>
      </c>
      <c r="J38" s="9">
        <v>4.103932553980421</v>
      </c>
      <c r="K38" s="10">
        <f>'Current interest rate'!$B$2*J38</f>
        <v>41039.325539804209</v>
      </c>
      <c r="L38" s="11">
        <v>4.1906155936008362</v>
      </c>
      <c r="M38" s="12">
        <f>'Current interest rate'!$B$2*L38</f>
        <v>41906.155936008363</v>
      </c>
      <c r="N38" s="13">
        <v>4.2106006934066249</v>
      </c>
      <c r="O38" s="14">
        <f>'Current interest rate'!$B$2*N38</f>
        <v>42106.006934066252</v>
      </c>
      <c r="P38" s="16"/>
      <c r="Q38" s="4">
        <f t="shared" si="2"/>
        <v>36</v>
      </c>
      <c r="R38" s="9">
        <v>5.791816135971863</v>
      </c>
      <c r="S38" s="10">
        <f>'Current interest rate'!$B$2*R38</f>
        <v>57918.16135971863</v>
      </c>
      <c r="T38" s="11">
        <v>5.9825259580749801</v>
      </c>
      <c r="U38" s="12">
        <f>'Current interest rate'!$B$2*T38</f>
        <v>59825.2595807498</v>
      </c>
      <c r="V38" s="13">
        <v>6.0270663559586541</v>
      </c>
      <c r="W38" s="14">
        <f>'Current interest rate'!$B$2*V38</f>
        <v>60270.663559586545</v>
      </c>
      <c r="X38" s="16"/>
      <c r="Y38" s="4">
        <f t="shared" si="3"/>
        <v>36</v>
      </c>
      <c r="Z38" s="9">
        <v>8.1472519998510915</v>
      </c>
      <c r="AA38" s="10">
        <f>'Current interest rate'!$B$2*Z38</f>
        <v>81472.519998510921</v>
      </c>
      <c r="AB38" s="11">
        <v>8.5331638312955693</v>
      </c>
      <c r="AC38" s="12">
        <f>'Current interest rate'!$B$2*AB38</f>
        <v>85331.638312955693</v>
      </c>
      <c r="AD38" s="13">
        <v>8.6245943745066338</v>
      </c>
      <c r="AE38" s="14">
        <f>'Current interest rate'!$B$2*AD38</f>
        <v>86245.943745066339</v>
      </c>
      <c r="AF38" s="16"/>
      <c r="AG38" s="4">
        <f t="shared" si="4"/>
        <v>36</v>
      </c>
      <c r="AH38" s="9">
        <v>11.423942188538515</v>
      </c>
      <c r="AI38" s="10">
        <f>'Current interest rate'!$B$2*AH38</f>
        <v>114239.42188538515</v>
      </c>
      <c r="AJ38" s="11">
        <v>12.160632867206759</v>
      </c>
      <c r="AK38" s="12">
        <f>'Current interest rate'!$B$2*AJ38</f>
        <v>121606.3286720676</v>
      </c>
      <c r="AL38" s="13">
        <v>12.33793248756869</v>
      </c>
      <c r="AM38" s="14">
        <f>'Current interest rate'!$B$2*AL38</f>
        <v>123379.3248756869</v>
      </c>
      <c r="AN38" s="15"/>
      <c r="AO38" s="4">
        <f t="shared" si="5"/>
        <v>36</v>
      </c>
      <c r="AP38" s="9">
        <v>15.968171837866207</v>
      </c>
      <c r="AQ38" s="10">
        <f>'Current interest rate'!$B$2*AP38</f>
        <v>159681.71837866207</v>
      </c>
      <c r="AR38" s="11">
        <v>17.315089220883824</v>
      </c>
      <c r="AS38" s="12">
        <f>'Current interest rate'!$B$2*AR38</f>
        <v>173150.89220883822</v>
      </c>
      <c r="AT38" s="13">
        <v>17.644823503904114</v>
      </c>
      <c r="AU38" s="14">
        <f>'Current interest rate'!$B$2*AT38</f>
        <v>176448.23503904114</v>
      </c>
      <c r="AV38" s="16"/>
      <c r="AW38" s="4">
        <f t="shared" si="6"/>
        <v>36</v>
      </c>
      <c r="AX38" s="9">
        <v>22.251225031182802</v>
      </c>
      <c r="AY38" s="10">
        <f>'Current interest rate'!$B$2*AX38</f>
        <v>222512.25031182801</v>
      </c>
      <c r="AZ38" s="11">
        <v>24.633016731214081</v>
      </c>
      <c r="BA38" s="12">
        <f>'Current interest rate'!$B$2*AZ38</f>
        <v>246330.16731214081</v>
      </c>
      <c r="BB38" s="13">
        <v>25.226888012550056</v>
      </c>
      <c r="BC38" s="14">
        <f>'Current interest rate'!$B$2*BB38</f>
        <v>252268.88012550055</v>
      </c>
      <c r="BD38" s="4"/>
    </row>
    <row r="39" spans="1:56" x14ac:dyDescent="0.35">
      <c r="A39" s="4">
        <f t="shared" si="0"/>
        <v>37</v>
      </c>
      <c r="B39" s="9">
        <v>2.9852266778427481</v>
      </c>
      <c r="C39" s="10">
        <f>'Current interest rate'!$B$2*B39</f>
        <v>29852.266778427482</v>
      </c>
      <c r="D39" s="11">
        <v>3.0218166677029674</v>
      </c>
      <c r="E39" s="12">
        <f>'Current interest rate'!$B$2*D39</f>
        <v>30218.166677029672</v>
      </c>
      <c r="F39" s="13">
        <v>3.0301581357402081</v>
      </c>
      <c r="G39" s="14">
        <f>'Current interest rate'!$B$2*F39</f>
        <v>30301.581357402079</v>
      </c>
      <c r="H39" s="15"/>
      <c r="I39" s="4">
        <f t="shared" si="1"/>
        <v>37</v>
      </c>
      <c r="J39" s="9">
        <v>4.268089856139639</v>
      </c>
      <c r="K39" s="10">
        <f>'Current interest rate'!$B$2*J39</f>
        <v>42680.898561396389</v>
      </c>
      <c r="L39" s="11">
        <v>4.3607713910695605</v>
      </c>
      <c r="M39" s="12">
        <f>'Current interest rate'!$B$2*L39</f>
        <v>43607.713910695602</v>
      </c>
      <c r="N39" s="13">
        <v>4.3821470622751519</v>
      </c>
      <c r="O39" s="14">
        <f>'Current interest rate'!$B$2*N39</f>
        <v>43821.47062275152</v>
      </c>
      <c r="P39" s="16"/>
      <c r="Q39" s="4">
        <f t="shared" si="2"/>
        <v>37</v>
      </c>
      <c r="R39" s="9">
        <v>6.0814069427704567</v>
      </c>
      <c r="S39" s="10">
        <f>'Current interest rate'!$B$2*R39</f>
        <v>60814.06942770457</v>
      </c>
      <c r="T39" s="11">
        <v>6.287307758606234</v>
      </c>
      <c r="U39" s="12">
        <f>'Current interest rate'!$B$2*T39</f>
        <v>62873.07758606234</v>
      </c>
      <c r="V39" s="13">
        <v>6.3354225093886418</v>
      </c>
      <c r="W39" s="14">
        <f>'Current interest rate'!$B$2*V39</f>
        <v>63354.225093886416</v>
      </c>
      <c r="X39" s="16"/>
      <c r="Y39" s="4">
        <f t="shared" si="3"/>
        <v>37</v>
      </c>
      <c r="Z39" s="9">
        <v>8.6360871198421574</v>
      </c>
      <c r="AA39" s="10">
        <f>'Current interest rate'!$B$2*Z39</f>
        <v>86360.871198421577</v>
      </c>
      <c r="AB39" s="11">
        <v>9.0567890620486882</v>
      </c>
      <c r="AC39" s="12">
        <f>'Current interest rate'!$B$2*AB39</f>
        <v>90567.890620486884</v>
      </c>
      <c r="AD39" s="13">
        <v>9.1565404837450597</v>
      </c>
      <c r="AE39" s="14">
        <f>'Current interest rate'!$B$2*AD39</f>
        <v>91565.404837450595</v>
      </c>
      <c r="AF39" s="16"/>
      <c r="AG39" s="4">
        <f t="shared" si="4"/>
        <v>37</v>
      </c>
      <c r="AH39" s="9">
        <v>12.22361814173621</v>
      </c>
      <c r="AI39" s="10">
        <f>'Current interest rate'!$B$2*AH39</f>
        <v>122236.18141736211</v>
      </c>
      <c r="AJ39" s="11">
        <v>13.034484164906177</v>
      </c>
      <c r="AK39" s="12">
        <f>'Current interest rate'!$B$2*AJ39</f>
        <v>130344.84164906177</v>
      </c>
      <c r="AL39" s="13">
        <v>13.229842624693811</v>
      </c>
      <c r="AM39" s="14">
        <f>'Current interest rate'!$B$2*AL39</f>
        <v>132298.42624693812</v>
      </c>
      <c r="AN39" s="15"/>
      <c r="AO39" s="4">
        <f t="shared" si="5"/>
        <v>37</v>
      </c>
      <c r="AP39" s="9">
        <v>17.245625584895503</v>
      </c>
      <c r="AQ39" s="10">
        <f>'Current interest rate'!$B$2*AP39</f>
        <v>172456.25584895504</v>
      </c>
      <c r="AR39" s="11">
        <v>18.742409425953994</v>
      </c>
      <c r="AS39" s="12">
        <f>'Current interest rate'!$B$2*AR39</f>
        <v>187424.09425953994</v>
      </c>
      <c r="AT39" s="13">
        <v>19.109335152433719</v>
      </c>
      <c r="AU39" s="14">
        <f>'Current interest rate'!$B$2*AT39</f>
        <v>191093.35152433719</v>
      </c>
      <c r="AV39" s="16"/>
      <c r="AW39" s="4">
        <f t="shared" si="6"/>
        <v>37</v>
      </c>
      <c r="AX39" s="9">
        <v>24.253835283989257</v>
      </c>
      <c r="AY39" s="10">
        <f>'Current interest rate'!$B$2*AX39</f>
        <v>242538.35283989258</v>
      </c>
      <c r="AZ39" s="11">
        <v>26.925939680341987</v>
      </c>
      <c r="BA39" s="12">
        <f>'Current interest rate'!$B$2*AZ39</f>
        <v>269259.39680341986</v>
      </c>
      <c r="BB39" s="13">
        <v>27.59334411490072</v>
      </c>
      <c r="BC39" s="14">
        <f>'Current interest rate'!$B$2*BB39</f>
        <v>275933.44114900718</v>
      </c>
      <c r="BD39" s="4"/>
    </row>
    <row r="40" spans="1:56" x14ac:dyDescent="0.35">
      <c r="A40" s="4">
        <f t="shared" si="0"/>
        <v>38</v>
      </c>
      <c r="B40" s="9">
        <v>3.0747834781780305</v>
      </c>
      <c r="C40" s="10">
        <f>'Current interest rate'!$B$2*B40</f>
        <v>30747.834781780304</v>
      </c>
      <c r="D40" s="11">
        <v>3.1134961397362502</v>
      </c>
      <c r="E40" s="12">
        <f>'Current interest rate'!$B$2*D40</f>
        <v>31134.961397362502</v>
      </c>
      <c r="F40" s="13">
        <v>3.1223232950379938</v>
      </c>
      <c r="G40" s="14">
        <f>'Current interest rate'!$B$2*F40</f>
        <v>31223.232950379937</v>
      </c>
      <c r="H40" s="15"/>
      <c r="I40" s="4">
        <f t="shared" si="1"/>
        <v>38</v>
      </c>
      <c r="J40" s="9">
        <v>4.4388134503852239</v>
      </c>
      <c r="K40" s="10">
        <f>'Current interest rate'!$B$2*J40</f>
        <v>44388.134503852241</v>
      </c>
      <c r="L40" s="11">
        <v>4.5378361962402636</v>
      </c>
      <c r="M40" s="12">
        <f>'Current interest rate'!$B$2*L40</f>
        <v>45378.361962402632</v>
      </c>
      <c r="N40" s="13">
        <v>4.5606824948936691</v>
      </c>
      <c r="O40" s="14">
        <f>'Current interest rate'!$B$2*N40</f>
        <v>45606.824948936694</v>
      </c>
      <c r="P40" s="16"/>
      <c r="Q40" s="4">
        <f t="shared" si="2"/>
        <v>38</v>
      </c>
      <c r="R40" s="9">
        <v>6.3854772899089784</v>
      </c>
      <c r="S40" s="10">
        <f>'Current interest rate'!$B$2*R40</f>
        <v>63854.772899089781</v>
      </c>
      <c r="T40" s="11">
        <v>6.607616770650826</v>
      </c>
      <c r="U40" s="12">
        <f>'Current interest rate'!$B$2*T40</f>
        <v>66076.167706508262</v>
      </c>
      <c r="V40" s="13">
        <v>6.659554748851618</v>
      </c>
      <c r="W40" s="14">
        <f>'Current interest rate'!$B$2*V40</f>
        <v>66595.547488516182</v>
      </c>
      <c r="X40" s="16"/>
      <c r="Y40" s="4">
        <f t="shared" si="3"/>
        <v>38</v>
      </c>
      <c r="Z40" s="9">
        <v>9.1542523470326884</v>
      </c>
      <c r="AA40" s="10">
        <f>'Current interest rate'!$B$2*Z40</f>
        <v>91542.52347032688</v>
      </c>
      <c r="AB40" s="11">
        <v>9.6125457961576544</v>
      </c>
      <c r="AC40" s="12">
        <f>'Current interest rate'!$B$2*AB40</f>
        <v>96125.45796157654</v>
      </c>
      <c r="AD40" s="13">
        <v>9.7212958650311432</v>
      </c>
      <c r="AE40" s="14">
        <f>'Current interest rate'!$B$2*AD40</f>
        <v>97212.958650311426</v>
      </c>
      <c r="AF40" s="16"/>
      <c r="AG40" s="4">
        <f t="shared" si="4"/>
        <v>38</v>
      </c>
      <c r="AH40" s="9">
        <v>13.079271411657745</v>
      </c>
      <c r="AI40" s="10">
        <f>'Current interest rate'!$B$2*AH40</f>
        <v>130792.71411657745</v>
      </c>
      <c r="AJ40" s="11">
        <v>13.971129570348964</v>
      </c>
      <c r="AK40" s="12">
        <f>'Current interest rate'!$B$2*AJ40</f>
        <v>139711.29570348965</v>
      </c>
      <c r="AL40" s="13">
        <v>14.186229017748204</v>
      </c>
      <c r="AM40" s="14">
        <f>'Current interest rate'!$B$2*AL40</f>
        <v>141862.29017748203</v>
      </c>
      <c r="AN40" s="15"/>
      <c r="AO40" s="4">
        <f t="shared" si="5"/>
        <v>38</v>
      </c>
      <c r="AP40" s="9">
        <v>18.625275631687146</v>
      </c>
      <c r="AQ40" s="10">
        <f>'Current interest rate'!$B$2*AP40</f>
        <v>186252.75631687144</v>
      </c>
      <c r="AR40" s="11">
        <v>20.287386718539739</v>
      </c>
      <c r="AS40" s="12">
        <f>'Current interest rate'!$B$2*AR40</f>
        <v>202873.86718539739</v>
      </c>
      <c r="AT40" s="13">
        <v>20.69540054550513</v>
      </c>
      <c r="AU40" s="14">
        <f>'Current interest rate'!$B$2*AT40</f>
        <v>206954.00545505132</v>
      </c>
      <c r="AV40" s="16"/>
      <c r="AW40" s="4">
        <f t="shared" si="6"/>
        <v>38</v>
      </c>
      <c r="AX40" s="9">
        <v>26.436680459548295</v>
      </c>
      <c r="AY40" s="10">
        <f>'Current interest rate'!$B$2*AX40</f>
        <v>264366.80459548294</v>
      </c>
      <c r="AZ40" s="11">
        <v>29.432295507302317</v>
      </c>
      <c r="BA40" s="12">
        <f>'Current interest rate'!$B$2*AZ40</f>
        <v>294322.95507302316</v>
      </c>
      <c r="BB40" s="13">
        <v>30.18179012268746</v>
      </c>
      <c r="BC40" s="14">
        <f>'Current interest rate'!$B$2*BB40</f>
        <v>301817.90122687462</v>
      </c>
      <c r="BD40" s="4"/>
    </row>
    <row r="41" spans="1:56" x14ac:dyDescent="0.35">
      <c r="A41" s="4">
        <f t="shared" si="0"/>
        <v>39</v>
      </c>
      <c r="B41" s="9">
        <v>3.1670269825233719</v>
      </c>
      <c r="C41" s="10">
        <f>'Current interest rate'!$B$2*B41</f>
        <v>31670.269825233718</v>
      </c>
      <c r="D41" s="11">
        <v>3.2079570927515331</v>
      </c>
      <c r="E41" s="12">
        <f>'Current interest rate'!$B$2*D41</f>
        <v>32079.570927515331</v>
      </c>
      <c r="F41" s="13">
        <v>3.2172917458499084</v>
      </c>
      <c r="G41" s="14">
        <f>'Current interest rate'!$B$2*F41</f>
        <v>32172.917458499083</v>
      </c>
      <c r="H41" s="15"/>
      <c r="I41" s="4">
        <f t="shared" si="1"/>
        <v>39</v>
      </c>
      <c r="J41" s="9">
        <v>4.6163659884006325</v>
      </c>
      <c r="K41" s="10">
        <f>'Current interest rate'!$B$2*J41</f>
        <v>46163.659884006323</v>
      </c>
      <c r="L41" s="11">
        <v>4.722090542530764</v>
      </c>
      <c r="M41" s="12">
        <f>'Current interest rate'!$B$2*L41</f>
        <v>47220.905425307639</v>
      </c>
      <c r="N41" s="13">
        <v>4.7464917365029189</v>
      </c>
      <c r="O41" s="14">
        <f>'Current interest rate'!$B$2*N41</f>
        <v>47464.917365029192</v>
      </c>
      <c r="P41" s="16"/>
      <c r="Q41" s="4">
        <f t="shared" si="2"/>
        <v>39</v>
      </c>
      <c r="R41" s="9">
        <v>6.7047511544044287</v>
      </c>
      <c r="S41" s="10">
        <f>'Current interest rate'!$B$2*R41</f>
        <v>67047.51154404429</v>
      </c>
      <c r="T41" s="11">
        <v>6.9442440332306434</v>
      </c>
      <c r="U41" s="12">
        <f>'Current interest rate'!$B$2*T41</f>
        <v>69442.440332306433</v>
      </c>
      <c r="V41" s="13">
        <v>7.0002702088501785</v>
      </c>
      <c r="W41" s="14">
        <f>'Current interest rate'!$B$2*V41</f>
        <v>70002.702088501785</v>
      </c>
      <c r="X41" s="16"/>
      <c r="Y41" s="4">
        <f t="shared" si="3"/>
        <v>39</v>
      </c>
      <c r="Z41" s="9">
        <v>9.703507487854651</v>
      </c>
      <c r="AA41" s="10">
        <f>'Current interest rate'!$B$2*Z41</f>
        <v>97035.074878546511</v>
      </c>
      <c r="AB41" s="11">
        <v>10.202405736755299</v>
      </c>
      <c r="AC41" s="12">
        <f>'Current interest rate'!$B$2*AB41</f>
        <v>102024.05736755299</v>
      </c>
      <c r="AD41" s="13">
        <v>10.320884122473654</v>
      </c>
      <c r="AE41" s="14">
        <f>'Current interest rate'!$B$2*AD41</f>
        <v>103208.84122473653</v>
      </c>
      <c r="AF41" s="16"/>
      <c r="AG41" s="4">
        <f t="shared" si="4"/>
        <v>39</v>
      </c>
      <c r="AH41" s="9">
        <v>13.994820410473789</v>
      </c>
      <c r="AI41" s="10">
        <f>'Current interest rate'!$B$2*AH41</f>
        <v>139948.2041047379</v>
      </c>
      <c r="AJ41" s="11">
        <v>14.975081407288217</v>
      </c>
      <c r="AK41" s="12">
        <f>'Current interest rate'!$B$2*AJ41</f>
        <v>149750.81407288217</v>
      </c>
      <c r="AL41" s="13">
        <v>15.211752660486299</v>
      </c>
      <c r="AM41" s="14">
        <f>'Current interest rate'!$B$2*AL41</f>
        <v>152117.526604863</v>
      </c>
      <c r="AN41" s="15"/>
      <c r="AO41" s="4">
        <f t="shared" si="5"/>
        <v>39</v>
      </c>
      <c r="AP41" s="9">
        <v>20.115297682222117</v>
      </c>
      <c r="AQ41" s="10">
        <f>'Current interest rate'!$B$2*AP41</f>
        <v>201152.97682222116</v>
      </c>
      <c r="AR41" s="11">
        <v>21.959719826504287</v>
      </c>
      <c r="AS41" s="12">
        <f>'Current interest rate'!$B$2*AR41</f>
        <v>219597.19826504288</v>
      </c>
      <c r="AT41" s="13">
        <v>22.413108583965936</v>
      </c>
      <c r="AU41" s="14">
        <f>'Current interest rate'!$B$2*AT41</f>
        <v>224131.08583965935</v>
      </c>
      <c r="AV41" s="16"/>
      <c r="AW41" s="4">
        <f t="shared" si="6"/>
        <v>39</v>
      </c>
      <c r="AX41" s="9">
        <v>28.815981700907638</v>
      </c>
      <c r="AY41" s="10">
        <f>'Current interest rate'!$B$2*AX41</f>
        <v>288159.81700907636</v>
      </c>
      <c r="AZ41" s="11">
        <v>32.171951252702428</v>
      </c>
      <c r="BA41" s="12">
        <f>'Current interest rate'!$B$2*AZ41</f>
        <v>321719.51252702426</v>
      </c>
      <c r="BB41" s="13">
        <v>33.013050220253518</v>
      </c>
      <c r="BC41" s="14">
        <f>'Current interest rate'!$B$2*BB41</f>
        <v>330130.50220253516</v>
      </c>
      <c r="BD41" s="4"/>
    </row>
    <row r="42" spans="1:56" x14ac:dyDescent="0.35">
      <c r="A42" s="4">
        <f t="shared" si="0"/>
        <v>40</v>
      </c>
      <c r="B42" s="9">
        <v>3.262037791999072</v>
      </c>
      <c r="C42" s="10">
        <f>'Current interest rate'!$B$2*B42</f>
        <v>32620.377919990719</v>
      </c>
      <c r="D42" s="11">
        <v>3.3052839146306536</v>
      </c>
      <c r="E42" s="12">
        <f>'Current interest rate'!$B$2*D42</f>
        <v>33052.839146306535</v>
      </c>
      <c r="F42" s="13">
        <v>3.31514875296986</v>
      </c>
      <c r="G42" s="14">
        <f>'Current interest rate'!$B$2*F42</f>
        <v>33151.487529698599</v>
      </c>
      <c r="H42" s="15"/>
      <c r="I42" s="4">
        <f t="shared" si="1"/>
        <v>40</v>
      </c>
      <c r="J42" s="9">
        <v>4.8010206279366594</v>
      </c>
      <c r="K42" s="10">
        <f>'Current interest rate'!$B$2*J42</f>
        <v>48010.206279366597</v>
      </c>
      <c r="L42" s="11">
        <v>4.91382635414059</v>
      </c>
      <c r="M42" s="12">
        <f>'Current interest rate'!$B$2*L42</f>
        <v>49138.263541405897</v>
      </c>
      <c r="N42" s="13">
        <v>4.9398711333040843</v>
      </c>
      <c r="O42" s="14">
        <f>'Current interest rate'!$B$2*N42</f>
        <v>49398.711333040847</v>
      </c>
      <c r="P42" s="16"/>
      <c r="Q42" s="4">
        <f t="shared" si="2"/>
        <v>40</v>
      </c>
      <c r="R42" s="9">
        <v>7.0399887121246492</v>
      </c>
      <c r="S42" s="10">
        <f>'Current interest rate'!$B$2*R42</f>
        <v>70399.887121246487</v>
      </c>
      <c r="T42" s="11">
        <v>7.2980208851170465</v>
      </c>
      <c r="U42" s="12">
        <f>'Current interest rate'!$B$2*T42</f>
        <v>72980.208851170464</v>
      </c>
      <c r="V42" s="13">
        <v>7.3584173184199111</v>
      </c>
      <c r="W42" s="14">
        <f>'Current interest rate'!$B$2*V42</f>
        <v>73584.173184199113</v>
      </c>
      <c r="X42" s="16"/>
      <c r="Y42" s="4">
        <f t="shared" si="3"/>
        <v>40</v>
      </c>
      <c r="Z42" s="9">
        <v>10.285717937125929</v>
      </c>
      <c r="AA42" s="10">
        <f>'Current interest rate'!$B$2*Z42</f>
        <v>102857.17937125929</v>
      </c>
      <c r="AB42" s="11">
        <v>10.828461577679468</v>
      </c>
      <c r="AC42" s="12">
        <f>'Current interest rate'!$B$2*AB42</f>
        <v>108284.61577679467</v>
      </c>
      <c r="AD42" s="13">
        <v>10.957453671654863</v>
      </c>
      <c r="AE42" s="14">
        <f>'Current interest rate'!$B$2*AD42</f>
        <v>109574.53671654862</v>
      </c>
      <c r="AF42" s="16"/>
      <c r="AG42" s="4">
        <f t="shared" si="4"/>
        <v>40</v>
      </c>
      <c r="AH42" s="9">
        <v>14.974457839206954</v>
      </c>
      <c r="AI42" s="10">
        <f>'Current interest rate'!$B$2*AH42</f>
        <v>149744.57839206952</v>
      </c>
      <c r="AJ42" s="11">
        <v>16.051176250690805</v>
      </c>
      <c r="AK42" s="12">
        <f>'Current interest rate'!$B$2*AJ42</f>
        <v>160511.76250690804</v>
      </c>
      <c r="AL42" s="13">
        <v>16.311411490277916</v>
      </c>
      <c r="AM42" s="14">
        <f>'Current interest rate'!$B$2*AL42</f>
        <v>163114.11490277917</v>
      </c>
      <c r="AN42" s="15"/>
      <c r="AO42" s="4">
        <f t="shared" si="5"/>
        <v>40</v>
      </c>
      <c r="AP42" s="9">
        <v>21.724521496799888</v>
      </c>
      <c r="AQ42" s="10">
        <f>'Current interest rate'!$B$2*AP42</f>
        <v>217245.21496799888</v>
      </c>
      <c r="AR42" s="11">
        <v>23.769906964797851</v>
      </c>
      <c r="AS42" s="12">
        <f>'Current interest rate'!$B$2*AR42</f>
        <v>237699.06964797853</v>
      </c>
      <c r="AT42" s="13">
        <v>24.273385542458279</v>
      </c>
      <c r="AU42" s="14">
        <f>'Current interest rate'!$B$2*AT42</f>
        <v>242733.85542458278</v>
      </c>
      <c r="AV42" s="16"/>
      <c r="AW42" s="4">
        <f t="shared" si="6"/>
        <v>40</v>
      </c>
      <c r="AX42" s="9">
        <v>31.409420053989329</v>
      </c>
      <c r="AY42" s="10">
        <f>'Current interest rate'!$B$2*AX42</f>
        <v>314094.2005398933</v>
      </c>
      <c r="AZ42" s="11">
        <v>35.166623247223889</v>
      </c>
      <c r="BA42" s="12">
        <f>'Current interest rate'!$B$2*AZ42</f>
        <v>351666.23247223889</v>
      </c>
      <c r="BB42" s="13">
        <v>36.109902044071895</v>
      </c>
      <c r="BC42" s="14">
        <f>'Current interest rate'!$B$2*BB42</f>
        <v>361099.02044071897</v>
      </c>
      <c r="BD42" s="4"/>
    </row>
    <row r="43" spans="1:56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5"/>
      <c r="M47" s="5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5"/>
      <c r="M48" s="5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ht="40" customHeight="1" x14ac:dyDescent="0.35">
      <c r="A49" s="4"/>
      <c r="B49" s="4"/>
      <c r="C49" s="4"/>
      <c r="D49" s="4"/>
      <c r="E49" s="20" t="s">
        <v>15</v>
      </c>
      <c r="F49" s="20"/>
      <c r="G49" s="20"/>
      <c r="H49" s="20"/>
      <c r="I49" s="20"/>
      <c r="J49" s="20"/>
      <c r="K49" s="4"/>
      <c r="L49" s="5"/>
      <c r="M49" s="5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</row>
    <row r="50" spans="1:56" ht="40" customHeight="1" x14ac:dyDescent="0.35">
      <c r="A50" s="4"/>
      <c r="B50" s="4"/>
      <c r="C50" s="4"/>
      <c r="D50" s="4"/>
      <c r="E50" s="20"/>
      <c r="F50" s="20"/>
      <c r="G50" s="20"/>
      <c r="H50" s="20"/>
      <c r="I50" s="20"/>
      <c r="J50" s="20"/>
      <c r="K50" s="4"/>
      <c r="L50" s="5"/>
      <c r="M50" s="5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5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  <c r="M52" s="5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5"/>
      <c r="M53" s="5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x14ac:dyDescent="0.35">
      <c r="L54" s="2"/>
      <c r="M54" s="2"/>
    </row>
    <row r="55" spans="1:56" x14ac:dyDescent="0.35">
      <c r="L55" s="2"/>
      <c r="M55" s="2"/>
    </row>
    <row r="56" spans="1:56" x14ac:dyDescent="0.35">
      <c r="L56" s="2"/>
      <c r="M56" s="2"/>
    </row>
    <row r="57" spans="1:56" x14ac:dyDescent="0.35">
      <c r="L57" s="2"/>
      <c r="M57" s="2"/>
    </row>
    <row r="58" spans="1:56" x14ac:dyDescent="0.35">
      <c r="L58" s="2"/>
      <c r="M58" s="2"/>
    </row>
    <row r="59" spans="1:56" x14ac:dyDescent="0.35">
      <c r="L59" s="2"/>
      <c r="M59" s="2"/>
    </row>
    <row r="60" spans="1:56" x14ac:dyDescent="0.35">
      <c r="L60" s="2"/>
      <c r="M60" s="2"/>
    </row>
    <row r="61" spans="1:56" x14ac:dyDescent="0.35">
      <c r="L61" s="2"/>
      <c r="M61" s="2"/>
    </row>
    <row r="62" spans="1:56" x14ac:dyDescent="0.35">
      <c r="L62" s="2"/>
      <c r="M62" s="2"/>
    </row>
    <row r="63" spans="1:56" x14ac:dyDescent="0.35">
      <c r="L63" s="2"/>
      <c r="M63" s="2"/>
    </row>
    <row r="64" spans="1:56" x14ac:dyDescent="0.35">
      <c r="L64" s="2"/>
      <c r="M64" s="2"/>
    </row>
    <row r="65" spans="12:13" x14ac:dyDescent="0.35">
      <c r="L65" s="2"/>
      <c r="M65" s="2"/>
    </row>
    <row r="66" spans="12:13" x14ac:dyDescent="0.35">
      <c r="L66" s="2"/>
      <c r="M66" s="2"/>
    </row>
    <row r="67" spans="12:13" x14ac:dyDescent="0.35">
      <c r="L67" s="2"/>
      <c r="M67" s="2"/>
    </row>
    <row r="68" spans="12:13" x14ac:dyDescent="0.35">
      <c r="L68" s="2"/>
      <c r="M68" s="2"/>
    </row>
    <row r="69" spans="12:13" x14ac:dyDescent="0.35">
      <c r="L69" s="2"/>
      <c r="M69" s="2"/>
    </row>
    <row r="70" spans="12:13" x14ac:dyDescent="0.35">
      <c r="L70" s="2"/>
      <c r="M70" s="2"/>
    </row>
    <row r="71" spans="12:13" x14ac:dyDescent="0.35">
      <c r="L71" s="2"/>
      <c r="M71" s="2"/>
    </row>
    <row r="72" spans="12:13" x14ac:dyDescent="0.35">
      <c r="L72" s="2"/>
      <c r="M72" s="2"/>
    </row>
    <row r="73" spans="12:13" x14ac:dyDescent="0.35">
      <c r="L73" s="2"/>
      <c r="M73" s="2"/>
    </row>
    <row r="74" spans="12:13" x14ac:dyDescent="0.35">
      <c r="L74" s="2"/>
      <c r="M74" s="2"/>
    </row>
    <row r="75" spans="12:13" x14ac:dyDescent="0.35">
      <c r="L75" s="2"/>
      <c r="M75" s="2"/>
    </row>
    <row r="76" spans="12:13" x14ac:dyDescent="0.35">
      <c r="L76" s="2"/>
      <c r="M76" s="2"/>
    </row>
    <row r="77" spans="12:13" x14ac:dyDescent="0.35">
      <c r="L77" s="2"/>
      <c r="M77" s="2"/>
    </row>
    <row r="78" spans="12:13" x14ac:dyDescent="0.35">
      <c r="L78" s="2"/>
      <c r="M78" s="2"/>
    </row>
    <row r="79" spans="12:13" x14ac:dyDescent="0.35">
      <c r="L79" s="2"/>
      <c r="M79" s="2"/>
    </row>
    <row r="80" spans="12:13" x14ac:dyDescent="0.35">
      <c r="L80" s="2"/>
      <c r="M80" s="2"/>
    </row>
    <row r="81" spans="12:13" x14ac:dyDescent="0.35">
      <c r="L81" s="2"/>
      <c r="M81" s="2"/>
    </row>
    <row r="82" spans="12:13" x14ac:dyDescent="0.35">
      <c r="L82" s="2"/>
      <c r="M82" s="2"/>
    </row>
    <row r="83" spans="12:13" x14ac:dyDescent="0.35">
      <c r="L83" s="2"/>
      <c r="M83" s="2"/>
    </row>
    <row r="84" spans="12:13" x14ac:dyDescent="0.35">
      <c r="L84" s="2"/>
      <c r="M84" s="2"/>
    </row>
    <row r="85" spans="12:13" x14ac:dyDescent="0.35">
      <c r="L85" s="2"/>
      <c r="M85" s="2"/>
    </row>
    <row r="86" spans="12:13" x14ac:dyDescent="0.35">
      <c r="L86" s="2"/>
      <c r="M86" s="2"/>
    </row>
    <row r="87" spans="12:13" x14ac:dyDescent="0.35">
      <c r="L87" s="2"/>
      <c r="M87" s="2"/>
    </row>
  </sheetData>
  <sheetProtection algorithmName="SHA-512" hashValue="WVCY6xxm/HN1U2EsUd6jZKgBLlfq+lzQR6OL+/LeoGCm1+9Ytm1Z3JdwzmKvPpR2mVwd8q1Pcq3Es1fQcSpn3w==" saltValue="m+gfPzGhpuzI8TZqSt0R+g==" spinCount="100000" sheet="1" objects="1" scenarios="1"/>
  <mergeCells count="29">
    <mergeCell ref="AD2:AE2"/>
    <mergeCell ref="L2:M2"/>
    <mergeCell ref="N2:O2"/>
    <mergeCell ref="B1:G1"/>
    <mergeCell ref="J1:O1"/>
    <mergeCell ref="R2:S2"/>
    <mergeCell ref="T2:U2"/>
    <mergeCell ref="V2:W2"/>
    <mergeCell ref="R1:W1"/>
    <mergeCell ref="B2:C2"/>
    <mergeCell ref="D2:E2"/>
    <mergeCell ref="F2:G2"/>
    <mergeCell ref="J2:K2"/>
    <mergeCell ref="AX1:BC1"/>
    <mergeCell ref="AX2:AY2"/>
    <mergeCell ref="AZ2:BA2"/>
    <mergeCell ref="BB2:BC2"/>
    <mergeCell ref="E49:J50"/>
    <mergeCell ref="AH2:AI2"/>
    <mergeCell ref="AJ2:AK2"/>
    <mergeCell ref="AL2:AM2"/>
    <mergeCell ref="AH1:AM1"/>
    <mergeCell ref="AP1:AU1"/>
    <mergeCell ref="AP2:AQ2"/>
    <mergeCell ref="AR2:AS2"/>
    <mergeCell ref="AT2:AU2"/>
    <mergeCell ref="Z1:AE1"/>
    <mergeCell ref="Z2:AA2"/>
    <mergeCell ref="AB2:AC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Current interest rate</vt:lpstr>
      <vt:lpstr>Different interest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Carr</dc:creator>
  <cp:lastModifiedBy>Nick Carr</cp:lastModifiedBy>
  <dcterms:created xsi:type="dcterms:W3CDTF">2024-04-05T20:13:16Z</dcterms:created>
  <dcterms:modified xsi:type="dcterms:W3CDTF">2024-04-07T07:17:04Z</dcterms:modified>
</cp:coreProperties>
</file>